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70" activeTab="0"/>
  </bookViews>
  <sheets>
    <sheet name="DOĞALGAZ ABONE LİSTESİ" sheetId="1" r:id="rId1"/>
    <sheet name="TEDAŞ" sheetId="2" r:id="rId2"/>
    <sheet name="GÖNDERME EMRİ" sheetId="3" r:id="rId3"/>
    <sheet name="MAHSUP" sheetId="4" r:id="rId4"/>
  </sheets>
  <externalReferences>
    <externalReference r:id="rId7"/>
  </externalReferences>
  <definedNames>
    <definedName name="AccessDatabase" hidden="1">"C:\Belgelerim\excelblg\maasV2.0.xls"</definedName>
    <definedName name="ADİEMANETTOPTUT">#REF!</definedName>
    <definedName name="AİLEYARTOPTUT">#REF!</definedName>
    <definedName name="ASKERTOPTUT">#REF!</definedName>
    <definedName name="AY">#REF!</definedName>
    <definedName name="AYGÜNÜ">#REF!</definedName>
    <definedName name="AYLIKTANIM">#REF!</definedName>
    <definedName name="AYR">#REF!</definedName>
    <definedName name="AYÜCR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AMVERTOPTUT">#REF!</definedName>
    <definedName name="DERECEKADEME">#REF!</definedName>
    <definedName name="DERECELER">#REF!</definedName>
    <definedName name="DEVVERAZTOPTUT">#REF!</definedName>
    <definedName name="DEVVERÇOKTOPTUT">#REF!</definedName>
    <definedName name="Dizin">#REF!</definedName>
    <definedName name="Dizinyılı">#REF!</definedName>
    <definedName name="EBDMM">#REF!</definedName>
    <definedName name="EBG">#REF!</definedName>
    <definedName name="EEBDMM">#REF!</definedName>
    <definedName name="EĞİTTAZTOPTUT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1">#REF!</definedName>
    <definedName name="EKO2">#REF!</definedName>
    <definedName name="EKTAZTOPTUT">#REF!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EGEÇENTOPTUT">#REF!</definedName>
    <definedName name="ELKOD">#REF!</definedName>
    <definedName name="EMEKLİ15TOPTUT">#REF!</definedName>
    <definedName name="EMEKLİ20TOPTUT">#REF!</definedName>
    <definedName name="EMEKLİMATRAHTUT">#REF!</definedName>
    <definedName name="EMEKLİTOPLAMTUT">#REF!</definedName>
    <definedName name="EMK">#REF!</definedName>
    <definedName name="ESKTAKT">#REF!</definedName>
    <definedName name="ESMK">#REF!</definedName>
    <definedName name="EŞ">#REF!</definedName>
    <definedName name="EŞT">#REF!</definedName>
    <definedName name="ETAK">#REF!</definedName>
    <definedName name="EYÖK">#REF!</definedName>
    <definedName name="EYÖKT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GELTT">#REF!</definedName>
    <definedName name="FGELVERTT">#REF!</definedName>
    <definedName name="FGVMB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İRTOPTUT">#REF!</definedName>
    <definedName name="GELVER1">#REF!</definedName>
    <definedName name="GELVER2">#REF!</definedName>
    <definedName name="GELVERGECETOPTUT">#REF!</definedName>
    <definedName name="GELVERGÜNTOPTUT">#REF!</definedName>
    <definedName name="GELVERTOPTUT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V">#REF!</definedName>
    <definedName name="GVMB">#REF!</definedName>
    <definedName name="İCRATOPTUT">#REF!</definedName>
    <definedName name="İKRAZTOPTUT">#REF!</definedName>
    <definedName name="İLKSAN">#REF!</definedName>
    <definedName name="İLKSANTOPTUT">#REF!</definedName>
    <definedName name="KA">#REF!</definedName>
    <definedName name="KEFALET">#REF!</definedName>
    <definedName name="KEFALETTOPTUT">#REF!</definedName>
    <definedName name="KEKTTT">#REF!</definedName>
    <definedName name="KESİLEN">#REF!</definedName>
    <definedName name="KESİNTİTOPTUT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DEMAYLIKTOPTUT">#REF!</definedName>
    <definedName name="KİF">#REF!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LTTT">#REF!</definedName>
    <definedName name="KMTT">#REF!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UMADI">#REF!</definedName>
    <definedName name="KYDTTT">#REF!</definedName>
    <definedName name="KYÖTT">#REF!</definedName>
    <definedName name="LOJ1">#REF!</definedName>
    <definedName name="LOJ2">#REF!</definedName>
    <definedName name="LOJ3">#REF!</definedName>
    <definedName name="LOJKİRATOPTUT">#REF!</definedName>
    <definedName name="LOJTAZTOPTUT">#REF!</definedName>
    <definedName name="LOJTUT">#REF!</definedName>
    <definedName name="MA">#REF!</definedName>
    <definedName name="MAAŞALANI">#REF!</definedName>
    <definedName name="MAAŞTOPTUT">#REF!</definedName>
    <definedName name="MEMUR">'[1]EKGÖS'!#REF!</definedName>
    <definedName name="METREKARE">#REF!</definedName>
    <definedName name="MK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OM">#REF!</definedName>
    <definedName name="OYAK">#REF!</definedName>
    <definedName name="OYAKTOPTUT">#REF!</definedName>
    <definedName name="ÖĞRET">'[1]EKGÖS'!#REF!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ELHİZTAZTOPTUT">#REF!</definedName>
    <definedName name="ÖZİN">#REF!</definedName>
    <definedName name="RDY">#REF!</definedName>
    <definedName name="SGMÇ1">#REF!</definedName>
    <definedName name="SGMÇ2">#REF!</definedName>
    <definedName name="SİF">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S2">#REF!</definedName>
    <definedName name="TAS2TOPTUT">#REF!</definedName>
    <definedName name="TAS3">#REF!</definedName>
    <definedName name="TAS3TOPTUT">#REF!</definedName>
    <definedName name="TAT">#REF!</definedName>
    <definedName name="TAYİNBEDTOPTUT">#REF!</definedName>
    <definedName name="TBK">#REF!</definedName>
    <definedName name="TBT">#REF!</definedName>
    <definedName name="TEKNİKEĞTAZTOPTUT">#REF!</definedName>
    <definedName name="TEKNİSTAZTOPTUT">#REF!</definedName>
    <definedName name="TEKNİSYEN">'[1]EKGÖS'!#REF!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KATT">#REF!</definedName>
    <definedName name="TMA">#REF!</definedName>
    <definedName name="TÖKATT">#REF!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YAB">#REF!</definedName>
    <definedName name="YABANCIDİLTAZTOPTUTAR">#REF!</definedName>
    <definedName name="YANÖDE">#REF!</definedName>
    <definedName name="YANÖDETOPTUT">#REF!</definedName>
    <definedName name="_xlnm.Print_Area" localSheetId="0">'DOĞALGAZ ABONE LİSTESİ'!$A$1:$Z$39</definedName>
    <definedName name="_xlnm.Print_Area" localSheetId="1">'TEDAŞ'!$A$1:$W$70</definedName>
    <definedName name="YEDEKSUBAY">#REF!</definedName>
    <definedName name="YÖK">#REF!</definedName>
  </definedNames>
  <calcPr fullCalcOnLoad="1"/>
</workbook>
</file>

<file path=xl/sharedStrings.xml><?xml version="1.0" encoding="utf-8"?>
<sst xmlns="http://schemas.openxmlformats.org/spreadsheetml/2006/main" count="223" uniqueCount="187">
  <si>
    <t>Bütçe Yılı</t>
  </si>
  <si>
    <t xml:space="preserve">İlgilinin </t>
  </si>
  <si>
    <t>Adı, Soyadı</t>
  </si>
  <si>
    <t>Yevmiyenin</t>
  </si>
  <si>
    <t>Tarihi</t>
  </si>
  <si>
    <t>T.C. /Vergi Kimlik No</t>
  </si>
  <si>
    <t>No.su</t>
  </si>
  <si>
    <t>Banka Şube Adı</t>
  </si>
  <si>
    <t>Kurum Adı</t>
  </si>
  <si>
    <t>Banka Hesap Numarası</t>
  </si>
  <si>
    <t>Birim Adı</t>
  </si>
  <si>
    <t>Bağlı Olduğu Vergi Dairesi</t>
  </si>
  <si>
    <t>Kurumsal Kod</t>
  </si>
  <si>
    <t>Fonksiyonel Kod</t>
  </si>
  <si>
    <t>Finans.</t>
  </si>
  <si>
    <t>T u t a r</t>
  </si>
  <si>
    <t>Hesap No.</t>
  </si>
  <si>
    <t>Kodu</t>
  </si>
  <si>
    <t>B o r ç</t>
  </si>
  <si>
    <t>A l a c a k</t>
  </si>
  <si>
    <t>Hesap / Ayrıntı Adı</t>
  </si>
  <si>
    <t>T o p l a m</t>
  </si>
  <si>
    <t xml:space="preserve">Yukarıda yazılı </t>
  </si>
  <si>
    <t>TL. tahakkuk ettirilmiştir.  Ödenmesi / Mahsubu gerekir.</t>
  </si>
  <si>
    <t>Kesinti Toplamı</t>
  </si>
  <si>
    <t>Ödenmesi Gereken</t>
  </si>
  <si>
    <t>Çek / Gönderme                Emri No.</t>
  </si>
  <si>
    <t>Memur</t>
  </si>
  <si>
    <t>Şef</t>
  </si>
  <si>
    <t>Türü</t>
  </si>
  <si>
    <t>Tutarı</t>
  </si>
  <si>
    <t>Uygundur</t>
  </si>
  <si>
    <t>Ödeyiniz / Mahsup Ediniz</t>
  </si>
  <si>
    <t xml:space="preserve">Yalnız   : </t>
  </si>
  <si>
    <t>Kurum-Birim
Kodu</t>
  </si>
  <si>
    <t>ÖDEME EMRİ BELGESİ</t>
  </si>
  <si>
    <t>Mahasebe  Birim Kodu</t>
  </si>
  <si>
    <t>Mauhasebe Birim Adı</t>
  </si>
  <si>
    <t xml:space="preserve">Ekonomik </t>
  </si>
  <si>
    <t>Y.Hesap Kodu</t>
  </si>
  <si>
    <t>YTL</t>
  </si>
  <si>
    <t>YKr</t>
  </si>
  <si>
    <t>Bütçe Gideri tahakkuk ettirilmiştir.  Ödenmesi / Mahsubu gerekir.</t>
  </si>
  <si>
    <t>Ödeme Emri
Belgesi No.</t>
  </si>
  <si>
    <t>Bütçe Gideri 
Tahakkuk toplamı</t>
  </si>
  <si>
    <t>Özel Gider
İndirimi toplamı</t>
  </si>
  <si>
    <t>Muhasebe Yetkilisi Yrd.</t>
  </si>
  <si>
    <t>AÇIKLAMA VE EKLER</t>
  </si>
  <si>
    <t>ÖDEMEYE ESAS BELGENİN</t>
  </si>
  <si>
    <t>Harcama Yetkilisi</t>
  </si>
  <si>
    <t>Muhasebe Yetkilisi</t>
  </si>
  <si>
    <t>aldım.</t>
  </si>
  <si>
    <t>G.B.M.Y. Örnek: 1/A</t>
  </si>
  <si>
    <t>Birim</t>
  </si>
  <si>
    <t>TETKİK EDEN</t>
  </si>
  <si>
    <t>Bütçe Gideri tahakkuk toplamı</t>
  </si>
  <si>
    <t>TURGUTLU MALMÜDÜRLÜĞÜ</t>
  </si>
  <si>
    <t>KONTROL EDİLMİŞ VE UYGUN GÖRÜLMÜŞTÜR.</t>
  </si>
  <si>
    <t xml:space="preserve"> </t>
  </si>
  <si>
    <t>Gerçekleştirme Görevlisi</t>
  </si>
  <si>
    <t>Fatura</t>
  </si>
  <si>
    <t>DAMGA VERGİSİ</t>
  </si>
  <si>
    <t>T.C.</t>
  </si>
  <si>
    <t>TURGUTLU KAYMAKAMLIĞI</t>
  </si>
  <si>
    <t>Sıra No:</t>
  </si>
  <si>
    <t>İlçe Özel İdare Müdürlüğü</t>
  </si>
  <si>
    <t>GÖNDERME EMRİ</t>
  </si>
  <si>
    <t>Gönderilen Tutar</t>
  </si>
  <si>
    <t>.-YTL</t>
  </si>
  <si>
    <t>Gönderilecek Bankanın Adı</t>
  </si>
  <si>
    <t>Ziraat Bankası Turgutlu Şubesi</t>
  </si>
  <si>
    <t>Nereye Gönderildiği/Aktarıldığı</t>
  </si>
  <si>
    <t>nolu hesabımıza borç yazarak gönderiniz/aktarınız.</t>
  </si>
  <si>
    <t>Sayman</t>
  </si>
  <si>
    <t>MAHSUP ALINDISI</t>
  </si>
  <si>
    <t>Kimin veya Hangi Dairenin Adına Mahsup Edildiği:</t>
  </si>
  <si>
    <t>Vergi Dairesi</t>
  </si>
  <si>
    <t>Borcun Çeşidi               :</t>
  </si>
  <si>
    <t>Damga Vergisi vb.</t>
  </si>
  <si>
    <t>Dayandığı Belgenin</t>
  </si>
  <si>
    <t>HESABIN ADI</t>
  </si>
  <si>
    <t>BORÇ LİRA</t>
  </si>
  <si>
    <t>ALACAK LİRA</t>
  </si>
  <si>
    <t>No</t>
  </si>
  <si>
    <t>%04,5 Karar Damga Pulu</t>
  </si>
  <si>
    <t>TOPLAM</t>
  </si>
  <si>
    <t>Kimden : GEDAŞ ' ın</t>
  </si>
  <si>
    <t>borcu yukarıdaki hesaplara kaydedilmek suretiyle mahsuben tahsil edilmiştir.</t>
  </si>
  <si>
    <t>Yalnız</t>
  </si>
  <si>
    <t>TÜKETİME YÖNELİK MAL MALZEME ALIMLARI</t>
  </si>
  <si>
    <t>Nazmi GÜNLÜ</t>
  </si>
  <si>
    <t>Turgutlu Kaymakamı</t>
  </si>
  <si>
    <t>MANİSA-TURGUTLU İlçe Özel İdaresi</t>
  </si>
  <si>
    <t xml:space="preserve">Turgutlu İlköğretim Okulları </t>
  </si>
  <si>
    <t>Güler SİNANOĞLU</t>
  </si>
  <si>
    <t>İlçe Özel İdare Müdürü</t>
  </si>
  <si>
    <t>Mehmet ÖLMEZ</t>
  </si>
  <si>
    <t>İlçe Milli Eğitim Müdürü</t>
  </si>
  <si>
    <t>İban No</t>
  </si>
  <si>
    <t>Turgutlu Ziraat Bankası Gönderme
(TR630001000195327205475001)</t>
  </si>
  <si>
    <t>TR630001000195327205475001</t>
  </si>
  <si>
    <t>S.NO</t>
  </si>
  <si>
    <t>OKUL ADI</t>
  </si>
  <si>
    <t>FATURA TARİHİ</t>
  </si>
  <si>
    <t>FATURA NO</t>
  </si>
  <si>
    <t xml:space="preserve">ABONE NO </t>
  </si>
  <si>
    <t>CUMHURİYET İ.Ö.O</t>
  </si>
  <si>
    <t>GAZİ İİ.Ö.O</t>
  </si>
  <si>
    <t>ARİF CAN POYRAZ İ.Ö.O</t>
  </si>
  <si>
    <t>NİYAZİ ÜZMEZ İ.Ö.O</t>
  </si>
  <si>
    <t>KAMİL SEMİZLER İ.Ö.O</t>
  </si>
  <si>
    <t>İ.Ö.OKULLARI DOĞALGAZ ÖDEMESİ</t>
  </si>
  <si>
    <t>MANİSA DOĞALGAZ DAĞITIM A.Ş.</t>
  </si>
  <si>
    <t xml:space="preserve">GARANTİ BANKASI MANİSA ŞUBESİ </t>
  </si>
  <si>
    <t>TR600006200011700006298624</t>
  </si>
  <si>
    <t>MANİSA MESİR VERGİ DAİRESİ</t>
  </si>
  <si>
    <t>%08,25 Damga Vergisi</t>
  </si>
  <si>
    <r>
      <t xml:space="preserve">Manisa Doğalgaz Dağıtım A.Ş.'nin Garanti Bankası Manisa Şubesindeki </t>
    </r>
    <r>
      <rPr>
        <b/>
        <sz val="12"/>
        <rFont val="Arial Tur"/>
        <family val="0"/>
      </rPr>
      <t>TR600006200011700006298624</t>
    </r>
    <r>
      <rPr>
        <sz val="12"/>
        <rFont val="Arial Tur"/>
        <family val="0"/>
      </rPr>
      <t xml:space="preserve"> İBAN NO'lu Hesabına yatırılarak 3 Adet dekontun gönderilmesi (İlköğretim Okulları Doğalgaz bedeli)</t>
    </r>
  </si>
  <si>
    <t>TOKİ İ.Ö.O</t>
  </si>
  <si>
    <t>ŞADİ TURGUTLU İ.Ö.O</t>
  </si>
  <si>
    <t>6298624</t>
  </si>
  <si>
    <t>HASAN FERDİ TURGUTLU İ.Ö.O</t>
  </si>
  <si>
    <t>KDV Hariç</t>
  </si>
  <si>
    <t>SAMİYE NURİ SEVİL İ.Ö.O</t>
  </si>
  <si>
    <t>TEV İ.Ö.O</t>
  </si>
  <si>
    <t xml:space="preserve">                </t>
  </si>
  <si>
    <t xml:space="preserve">MANİSA GAZ </t>
  </si>
  <si>
    <t>…../ 12 / 2013</t>
  </si>
  <si>
    <t>10- ADET FATURA.</t>
  </si>
  <si>
    <t>ORHAN POLAT YAĞCI İ.O</t>
  </si>
  <si>
    <t>FATURA TOPLAMI</t>
  </si>
  <si>
    <t>DAMGA 
VERGİSİ</t>
  </si>
  <si>
    <t>NET 
ÖDENECEK</t>
  </si>
  <si>
    <t>TÜKETİM MİKTARI</t>
  </si>
  <si>
    <t>KDV 
DAMGA VERGİSİNE GİRMEYEN MİKTAR</t>
  </si>
  <si>
    <t>HASAN ÜZMEZ ORTAOKULU</t>
  </si>
  <si>
    <t xml:space="preserve">            </t>
  </si>
  <si>
    <t>GECİKME BEDELİ</t>
  </si>
  <si>
    <t>GECİKME BEDELİ KDV 18</t>
  </si>
  <si>
    <t>DAMGA VERGİ MATRAĞI</t>
  </si>
  <si>
    <t>19 MAYIS İ.Ö.KURUMLARI</t>
  </si>
  <si>
    <t>MEHMET AKİF ERSOY O.O.</t>
  </si>
  <si>
    <t>GÜVENCE BEDELİ</t>
  </si>
  <si>
    <t>Şube Müdürü</t>
  </si>
  <si>
    <t xml:space="preserve">Mehmet ÖLMEZ </t>
  </si>
  <si>
    <t xml:space="preserve">HİLMİ PEKCAN İLKOKULU </t>
  </si>
  <si>
    <t>YARBAY FEVZİ ELAGÖZ</t>
  </si>
  <si>
    <t>MEHMET ALTAN ANAOKULU</t>
  </si>
  <si>
    <t>NAMIK KEMAL İ.O</t>
  </si>
  <si>
    <t>İHSAN ERTURGUT İLKOKULU</t>
  </si>
  <si>
    <t>TURGUTLU ANA OKULU</t>
  </si>
  <si>
    <t xml:space="preserve">TURGUTLU İLKÖĞRETİM OKULLARI 2016 EKİM DÖNEMİ DOĞALGAZ FATURA LİSTESİ    30.11.2016 </t>
  </si>
  <si>
    <t>CL529694</t>
  </si>
  <si>
    <t>CL529208</t>
  </si>
  <si>
    <t>CL529204</t>
  </si>
  <si>
    <t>CL529201</t>
  </si>
  <si>
    <t>CL529593</t>
  </si>
  <si>
    <t>CL529528</t>
  </si>
  <si>
    <t>CL529608</t>
  </si>
  <si>
    <t>CL529607</t>
  </si>
  <si>
    <t>CL529526</t>
  </si>
  <si>
    <t>CL529321</t>
  </si>
  <si>
    <t>CL529320</t>
  </si>
  <si>
    <t>CL529603</t>
  </si>
  <si>
    <t>İHSAN ERTURGUT O.O</t>
  </si>
  <si>
    <t>CL529693</t>
  </si>
  <si>
    <t>CL529597</t>
  </si>
  <si>
    <t>ATATÜRK İ.O</t>
  </si>
  <si>
    <t>CL529572</t>
  </si>
  <si>
    <t>CL529650</t>
  </si>
  <si>
    <t>CL527013</t>
  </si>
  <si>
    <t>CL529579</t>
  </si>
  <si>
    <t>CL529457</t>
  </si>
  <si>
    <t>CL529493</t>
  </si>
  <si>
    <t>CL529655</t>
  </si>
  <si>
    <t>CL529673</t>
  </si>
  <si>
    <t>CL529415</t>
  </si>
  <si>
    <t>CL529666</t>
  </si>
  <si>
    <t>CL529669</t>
  </si>
  <si>
    <t>7 EYLÜL O.O</t>
  </si>
  <si>
    <t>CL529658</t>
  </si>
  <si>
    <t>CL529494</t>
  </si>
  <si>
    <t>CL529695</t>
  </si>
  <si>
    <t xml:space="preserve">İLÇE MİLLİ EĞİTİM </t>
  </si>
  <si>
    <t>CL529466</t>
  </si>
  <si>
    <t>30.11.2016.</t>
  </si>
  <si>
    <t>Necmettin POLAT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</si>
</sst>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82" formatCode="00"/>
    <numFmt numFmtId="185" formatCode="_(* #,##0_);_(* \(#,##0\);_(* &quot;-&quot;_);_(@_)"/>
    <numFmt numFmtId="186" formatCode="_(* #,##0.00_);_(* \(#,##0.00\);_(* &quot;-&quot;??_);_(@_)"/>
    <numFmt numFmtId="228" formatCode="#,##0.00\ &quot;TL&quot;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Tur"/>
      <family val="0"/>
    </font>
    <font>
      <b/>
      <sz val="20"/>
      <name val="Courier New Tur"/>
      <family val="3"/>
    </font>
    <font>
      <b/>
      <sz val="12"/>
      <name val="Arial Tur"/>
      <family val="2"/>
    </font>
    <font>
      <sz val="9"/>
      <name val="Arial Tur"/>
      <family val="2"/>
    </font>
    <font>
      <b/>
      <sz val="10"/>
      <name val="Arial Tur"/>
      <family val="2"/>
    </font>
    <font>
      <sz val="12"/>
      <name val="Arial Tur"/>
      <family val="2"/>
    </font>
    <font>
      <b/>
      <sz val="11"/>
      <name val="Arial Tur"/>
      <family val="2"/>
    </font>
    <font>
      <b/>
      <sz val="9"/>
      <name val="Arial Tur"/>
      <family val="2"/>
    </font>
    <font>
      <sz val="8"/>
      <name val="Arial Tur"/>
      <family val="2"/>
    </font>
    <font>
      <sz val="11"/>
      <name val="Arial Tur"/>
      <family val="2"/>
    </font>
    <font>
      <sz val="11"/>
      <name val="Arial"/>
      <family val="0"/>
    </font>
    <font>
      <sz val="12"/>
      <name val="Arial"/>
      <family val="0"/>
    </font>
    <font>
      <sz val="18"/>
      <name val="Arial Tur"/>
      <family val="0"/>
    </font>
    <font>
      <b/>
      <sz val="16"/>
      <name val="Arial Tu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4" borderId="8" applyNumberFormat="0" applyFont="0" applyAlignment="0" applyProtection="0"/>
    <xf numFmtId="0" fontId="52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6" fillId="0" borderId="0" xfId="50">
      <alignment/>
      <protection/>
    </xf>
    <xf numFmtId="0" fontId="8" fillId="0" borderId="0" xfId="50" applyFont="1" applyAlignment="1">
      <alignment horizontal="right"/>
      <protection/>
    </xf>
    <xf numFmtId="0" fontId="9" fillId="0" borderId="0" xfId="50" applyFont="1" applyBorder="1" applyAlignment="1">
      <alignment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0" borderId="0" xfId="50" applyFont="1">
      <alignment/>
      <protection/>
    </xf>
    <xf numFmtId="0" fontId="8" fillId="0" borderId="10" xfId="50" applyFont="1" applyBorder="1" applyAlignment="1">
      <alignment horizontal="center" vertical="center"/>
      <protection/>
    </xf>
    <xf numFmtId="0" fontId="6" fillId="0" borderId="0" xfId="50" applyBorder="1">
      <alignment/>
      <protection/>
    </xf>
    <xf numFmtId="0" fontId="6" fillId="0" borderId="0" xfId="50" applyBorder="1" applyAlignment="1">
      <alignment shrinkToFit="1"/>
      <protection/>
    </xf>
    <xf numFmtId="0" fontId="10" fillId="0" borderId="11" xfId="50" applyFont="1" applyBorder="1" applyAlignment="1">
      <alignment horizontal="center" vertical="center" shrinkToFit="1"/>
      <protection/>
    </xf>
    <xf numFmtId="0" fontId="6" fillId="0" borderId="12" xfId="50" applyFont="1" applyBorder="1" applyAlignment="1">
      <alignment horizontal="centerContinuous" vertical="center" shrinkToFit="1"/>
      <protection/>
    </xf>
    <xf numFmtId="0" fontId="9" fillId="0" borderId="13" xfId="50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9" fillId="0" borderId="14" xfId="50" applyFont="1" applyBorder="1" applyAlignment="1">
      <alignment horizontal="center" vertical="center"/>
      <protection/>
    </xf>
    <xf numFmtId="0" fontId="10" fillId="0" borderId="15" xfId="50" applyFont="1" applyFill="1" applyBorder="1" applyAlignment="1">
      <alignment horizontal="center" shrinkToFit="1"/>
      <protection/>
    </xf>
    <xf numFmtId="0" fontId="6" fillId="0" borderId="16" xfId="50" applyFont="1" applyBorder="1" applyAlignment="1">
      <alignment shrinkToFit="1"/>
      <protection/>
    </xf>
    <xf numFmtId="0" fontId="6" fillId="0" borderId="17" xfId="50" applyBorder="1" applyAlignment="1">
      <alignment shrinkToFit="1"/>
      <protection/>
    </xf>
    <xf numFmtId="0" fontId="9" fillId="0" borderId="0" xfId="50" applyFont="1" applyBorder="1">
      <alignment/>
      <protection/>
    </xf>
    <xf numFmtId="0" fontId="9" fillId="0" borderId="0" xfId="50" applyFont="1" applyBorder="1" applyAlignment="1">
      <alignment/>
      <protection/>
    </xf>
    <xf numFmtId="0" fontId="9" fillId="0" borderId="18" xfId="50" applyFont="1" applyBorder="1" applyAlignment="1">
      <alignment horizontal="center" vertical="center" wrapText="1"/>
      <protection/>
    </xf>
    <xf numFmtId="0" fontId="6" fillId="0" borderId="0" xfId="50" applyAlignment="1">
      <alignment vertical="center"/>
      <protection/>
    </xf>
    <xf numFmtId="0" fontId="6" fillId="0" borderId="19" xfId="50" applyBorder="1">
      <alignment/>
      <protection/>
    </xf>
    <xf numFmtId="0" fontId="6" fillId="0" borderId="0" xfId="50" applyAlignment="1">
      <alignment horizontal="center" vertical="center" wrapText="1"/>
      <protection/>
    </xf>
    <xf numFmtId="0" fontId="15" fillId="0" borderId="0" xfId="50" applyFont="1" applyBorder="1" applyAlignment="1">
      <alignment vertical="center"/>
      <protection/>
    </xf>
    <xf numFmtId="0" fontId="15" fillId="0" borderId="0" xfId="50" applyFont="1" applyBorder="1" applyAlignment="1" quotePrefix="1">
      <alignment vertical="center"/>
      <protection/>
    </xf>
    <xf numFmtId="0" fontId="15" fillId="0" borderId="19" xfId="50" applyFont="1" applyBorder="1" applyAlignment="1">
      <alignment vertical="center"/>
      <protection/>
    </xf>
    <xf numFmtId="0" fontId="6" fillId="0" borderId="20" xfId="50" applyFont="1" applyBorder="1">
      <alignment/>
      <protection/>
    </xf>
    <xf numFmtId="0" fontId="6" fillId="0" borderId="12" xfId="50" applyFont="1" applyBorder="1" applyAlignment="1">
      <alignment horizontal="left" shrinkToFit="1"/>
      <protection/>
    </xf>
    <xf numFmtId="0" fontId="15" fillId="0" borderId="21" xfId="50" applyFont="1" applyBorder="1" applyAlignment="1">
      <alignment horizontal="centerContinuous" vertical="center"/>
      <protection/>
    </xf>
    <xf numFmtId="0" fontId="15" fillId="0" borderId="22" xfId="50" applyFont="1" applyBorder="1" applyAlignment="1">
      <alignment horizontal="centerContinuous" vertical="center"/>
      <protection/>
    </xf>
    <xf numFmtId="0" fontId="15" fillId="0" borderId="22" xfId="50" applyFont="1" applyBorder="1">
      <alignment/>
      <protection/>
    </xf>
    <xf numFmtId="0" fontId="15" fillId="0" borderId="19" xfId="50" applyFont="1" applyBorder="1">
      <alignment/>
      <protection/>
    </xf>
    <xf numFmtId="0" fontId="15" fillId="0" borderId="23" xfId="50" applyFont="1" applyBorder="1" applyAlignment="1">
      <alignment horizontal="centerContinuous" vertical="center"/>
      <protection/>
    </xf>
    <xf numFmtId="0" fontId="15" fillId="0" borderId="19" xfId="50" applyFont="1" applyBorder="1" applyAlignment="1">
      <alignment horizontal="centerContinuous"/>
      <protection/>
    </xf>
    <xf numFmtId="0" fontId="15" fillId="0" borderId="24" xfId="50" applyFont="1" applyBorder="1" applyAlignment="1">
      <alignment horizontal="centerContinuous"/>
      <protection/>
    </xf>
    <xf numFmtId="0" fontId="15" fillId="0" borderId="15" xfId="50" applyFont="1" applyBorder="1">
      <alignment/>
      <protection/>
    </xf>
    <xf numFmtId="0" fontId="6" fillId="0" borderId="0" xfId="50" applyFont="1" applyBorder="1" applyAlignment="1">
      <alignment horizontal="center" shrinkToFit="1"/>
      <protection/>
    </xf>
    <xf numFmtId="0" fontId="6" fillId="0" borderId="19" xfId="50" applyFont="1" applyBorder="1" applyAlignment="1">
      <alignment horizontal="center" shrinkToFit="1"/>
      <protection/>
    </xf>
    <xf numFmtId="0" fontId="13" fillId="0" borderId="0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vertical="center"/>
      <protection/>
    </xf>
    <xf numFmtId="0" fontId="16" fillId="0" borderId="22" xfId="49" applyFont="1" applyBorder="1" applyAlignment="1">
      <alignment/>
      <protection/>
    </xf>
    <xf numFmtId="0" fontId="16" fillId="0" borderId="25" xfId="49" applyFont="1" applyBorder="1" applyAlignment="1">
      <alignment/>
      <protection/>
    </xf>
    <xf numFmtId="0" fontId="6" fillId="0" borderId="26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6" fillId="0" borderId="10" xfId="50" applyFont="1" applyBorder="1" applyAlignment="1">
      <alignment horizontal="center" vertical="center"/>
      <protection/>
    </xf>
    <xf numFmtId="0" fontId="6" fillId="0" borderId="14" xfId="50" applyFont="1" applyBorder="1" applyAlignment="1">
      <alignment horizontal="center" vertical="center"/>
      <protection/>
    </xf>
    <xf numFmtId="0" fontId="6" fillId="0" borderId="27" xfId="50" applyBorder="1">
      <alignment/>
      <protection/>
    </xf>
    <xf numFmtId="0" fontId="6" fillId="0" borderId="28" xfId="50" applyBorder="1">
      <alignment/>
      <protection/>
    </xf>
    <xf numFmtId="0" fontId="17" fillId="0" borderId="0" xfId="49" applyFont="1" applyBorder="1" applyAlignment="1">
      <alignment vertical="center"/>
      <protection/>
    </xf>
    <xf numFmtId="0" fontId="10" fillId="0" borderId="19" xfId="50" applyFont="1" applyBorder="1" applyAlignment="1">
      <alignment vertical="center"/>
      <protection/>
    </xf>
    <xf numFmtId="0" fontId="11" fillId="0" borderId="0" xfId="50" applyFont="1" applyAlignment="1">
      <alignment vertical="center"/>
      <protection/>
    </xf>
    <xf numFmtId="0" fontId="6" fillId="0" borderId="15" xfId="50" applyFont="1" applyBorder="1" applyAlignment="1">
      <alignment horizontal="left" shrinkToFit="1"/>
      <protection/>
    </xf>
    <xf numFmtId="0" fontId="15" fillId="0" borderId="29" xfId="50" applyFont="1" applyBorder="1" applyAlignment="1">
      <alignment horizontal="center" vertical="center"/>
      <protection/>
    </xf>
    <xf numFmtId="0" fontId="15" fillId="0" borderId="30" xfId="50" applyFont="1" applyBorder="1" applyAlignment="1">
      <alignment horizontal="centerContinuous" vertical="center"/>
      <protection/>
    </xf>
    <xf numFmtId="0" fontId="6" fillId="0" borderId="31" xfId="50" applyFont="1" applyBorder="1" applyAlignment="1">
      <alignment horizontal="center" vertical="center" wrapText="1"/>
      <protection/>
    </xf>
    <xf numFmtId="0" fontId="6" fillId="0" borderId="32" xfId="50" applyFont="1" applyBorder="1" applyAlignment="1">
      <alignment horizontal="center" vertical="center" wrapText="1"/>
      <protection/>
    </xf>
    <xf numFmtId="0" fontId="15" fillId="0" borderId="32" xfId="50" applyFont="1" applyBorder="1" applyAlignment="1">
      <alignment horizontal="center" vertical="center"/>
      <protection/>
    </xf>
    <xf numFmtId="0" fontId="15" fillId="0" borderId="26" xfId="50" applyFont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 wrapText="1"/>
      <protection/>
    </xf>
    <xf numFmtId="0" fontId="8" fillId="0" borderId="31" xfId="50" applyFont="1" applyBorder="1" applyAlignment="1">
      <alignment horizontal="center"/>
      <protection/>
    </xf>
    <xf numFmtId="0" fontId="6" fillId="0" borderId="31" xfId="50" applyFont="1" applyBorder="1" applyAlignment="1">
      <alignment horizontal="centerContinuous" vertical="top"/>
      <protection/>
    </xf>
    <xf numFmtId="182" fontId="8" fillId="0" borderId="31" xfId="50" applyNumberFormat="1" applyFont="1" applyBorder="1" applyAlignment="1">
      <alignment horizontal="center"/>
      <protection/>
    </xf>
    <xf numFmtId="0" fontId="6" fillId="0" borderId="33" xfId="50" applyFont="1" applyBorder="1" applyAlignment="1">
      <alignment horizontal="centerContinuous" vertical="top"/>
      <protection/>
    </xf>
    <xf numFmtId="0" fontId="6" fillId="0" borderId="26" xfId="50" applyFont="1" applyBorder="1" applyAlignment="1">
      <alignment horizontal="centerContinuous" vertical="top"/>
      <protection/>
    </xf>
    <xf numFmtId="0" fontId="8" fillId="0" borderId="33" xfId="50" applyFont="1" applyBorder="1" applyAlignment="1">
      <alignment horizontal="center"/>
      <protection/>
    </xf>
    <xf numFmtId="0" fontId="8" fillId="0" borderId="26" xfId="50" applyFont="1" applyBorder="1" applyAlignment="1">
      <alignment horizontal="center"/>
      <protection/>
    </xf>
    <xf numFmtId="182" fontId="8" fillId="0" borderId="33" xfId="50" applyNumberFormat="1" applyFont="1" applyBorder="1" applyAlignment="1">
      <alignment horizontal="center"/>
      <protection/>
    </xf>
    <xf numFmtId="182" fontId="8" fillId="0" borderId="26" xfId="50" applyNumberFormat="1" applyFont="1" applyBorder="1" applyAlignment="1">
      <alignment horizontal="center"/>
      <protection/>
    </xf>
    <xf numFmtId="182" fontId="8" fillId="0" borderId="13" xfId="50" applyNumberFormat="1" applyFont="1" applyBorder="1" applyAlignment="1">
      <alignment horizontal="center"/>
      <protection/>
    </xf>
    <xf numFmtId="182" fontId="8" fillId="0" borderId="10" xfId="50" applyNumberFormat="1" applyFont="1" applyBorder="1" applyAlignment="1">
      <alignment horizontal="center"/>
      <protection/>
    </xf>
    <xf numFmtId="182" fontId="8" fillId="0" borderId="14" xfId="50" applyNumberFormat="1" applyFont="1" applyBorder="1" applyAlignment="1">
      <alignment horizontal="center"/>
      <protection/>
    </xf>
    <xf numFmtId="0" fontId="8" fillId="0" borderId="13" xfId="50" applyFont="1" applyBorder="1" applyAlignment="1">
      <alignment horizontal="center"/>
      <protection/>
    </xf>
    <xf numFmtId="0" fontId="8" fillId="0" borderId="14" xfId="50" applyFont="1" applyBorder="1" applyAlignment="1">
      <alignment horizontal="center"/>
      <protection/>
    </xf>
    <xf numFmtId="0" fontId="8" fillId="0" borderId="10" xfId="50" applyFont="1" applyBorder="1" applyAlignment="1">
      <alignment horizontal="center"/>
      <protection/>
    </xf>
    <xf numFmtId="0" fontId="15" fillId="0" borderId="34" xfId="50" applyFont="1" applyBorder="1" applyAlignment="1">
      <alignment horizontal="center" vertical="center"/>
      <protection/>
    </xf>
    <xf numFmtId="0" fontId="9" fillId="0" borderId="0" xfId="50" applyFont="1" applyAlignment="1" quotePrefix="1">
      <alignment horizontal="right" vertical="center" shrinkToFit="1"/>
      <protection/>
    </xf>
    <xf numFmtId="0" fontId="6" fillId="0" borderId="15" xfId="50" applyFill="1" applyBorder="1" applyAlignment="1">
      <alignment vertical="center" shrinkToFit="1"/>
      <protection/>
    </xf>
    <xf numFmtId="0" fontId="9" fillId="0" borderId="0" xfId="50" applyFont="1" applyBorder="1" applyAlignment="1" quotePrefix="1">
      <alignment horizontal="left" shrinkToFit="1"/>
      <protection/>
    </xf>
    <xf numFmtId="0" fontId="9" fillId="0" borderId="0" xfId="50" applyFont="1" applyBorder="1" applyAlignment="1">
      <alignment horizontal="center" shrinkToFit="1"/>
      <protection/>
    </xf>
    <xf numFmtId="0" fontId="9" fillId="0" borderId="0" xfId="50" applyFont="1" applyBorder="1" applyAlignment="1">
      <alignment horizontal="left" vertical="top" shrinkToFit="1"/>
      <protection/>
    </xf>
    <xf numFmtId="0" fontId="14" fillId="0" borderId="15" xfId="50" applyFont="1" applyBorder="1" applyAlignment="1">
      <alignment horizontal="right" shrinkToFit="1"/>
      <protection/>
    </xf>
    <xf numFmtId="0" fontId="6" fillId="0" borderId="0" xfId="50" applyAlignment="1">
      <alignment shrinkToFit="1"/>
      <protection/>
    </xf>
    <xf numFmtId="0" fontId="15" fillId="0" borderId="35" xfId="50" applyFont="1" applyBorder="1" applyAlignment="1">
      <alignment horizontal="centerContinuous" vertical="center"/>
      <protection/>
    </xf>
    <xf numFmtId="0" fontId="17" fillId="0" borderId="19" xfId="49" applyFont="1" applyBorder="1" applyAlignment="1">
      <alignment horizontal="right" vertical="center"/>
      <protection/>
    </xf>
    <xf numFmtId="0" fontId="11" fillId="0" borderId="19" xfId="50" applyFont="1" applyBorder="1" applyAlignment="1">
      <alignment horizontal="right" vertical="center"/>
      <protection/>
    </xf>
    <xf numFmtId="4" fontId="11" fillId="0" borderId="0" xfId="50" applyNumberFormat="1" applyFont="1" applyBorder="1" applyAlignment="1">
      <alignment horizontal="right" vertical="center"/>
      <protection/>
    </xf>
    <xf numFmtId="0" fontId="11" fillId="0" borderId="0" xfId="50" applyFont="1" applyBorder="1" applyAlignment="1">
      <alignment horizontal="right" vertical="center"/>
      <protection/>
    </xf>
    <xf numFmtId="4" fontId="17" fillId="0" borderId="19" xfId="49" applyNumberFormat="1" applyFont="1" applyBorder="1" applyAlignment="1">
      <alignment horizontal="right" vertical="center"/>
      <protection/>
    </xf>
    <xf numFmtId="0" fontId="17" fillId="0" borderId="0" xfId="49" applyFont="1" applyBorder="1" applyAlignment="1">
      <alignment horizontal="right" vertical="center"/>
      <protection/>
    </xf>
    <xf numFmtId="0" fontId="6" fillId="0" borderId="0" xfId="50" applyBorder="1" applyAlignment="1">
      <alignment horizontal="center" vertical="center"/>
      <protection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5" fillId="0" borderId="38" xfId="50" applyFont="1" applyBorder="1" applyAlignment="1">
      <alignment horizontal="center" vertical="center"/>
      <protection/>
    </xf>
    <xf numFmtId="0" fontId="8" fillId="0" borderId="19" xfId="50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6" fillId="0" borderId="39" xfId="50" applyFont="1" applyBorder="1" applyAlignment="1">
      <alignment horizontal="center"/>
      <protection/>
    </xf>
    <xf numFmtId="0" fontId="15" fillId="0" borderId="36" xfId="50" applyFont="1" applyBorder="1" applyAlignment="1">
      <alignment horizontal="center" vertical="center"/>
      <protection/>
    </xf>
    <xf numFmtId="0" fontId="15" fillId="0" borderId="27" xfId="50" applyFont="1" applyBorder="1" applyAlignment="1">
      <alignment horizontal="center" vertical="center"/>
      <protection/>
    </xf>
    <xf numFmtId="14" fontId="8" fillId="32" borderId="0" xfId="50" applyNumberFormat="1" applyFont="1" applyFill="1" applyBorder="1" applyAlignment="1">
      <alignment horizontal="center" vertical="center" shrinkToFit="1"/>
      <protection/>
    </xf>
    <xf numFmtId="0" fontId="8" fillId="32" borderId="0" xfId="50" applyFont="1" applyFill="1" applyBorder="1" applyAlignment="1">
      <alignment horizontal="center" vertical="center" shrinkToFit="1"/>
      <protection/>
    </xf>
    <xf numFmtId="0" fontId="6" fillId="4" borderId="40" xfId="50" applyFont="1" applyFill="1" applyBorder="1" applyAlignment="1">
      <alignment horizontal="left" shrinkToFit="1"/>
      <protection/>
    </xf>
    <xf numFmtId="0" fontId="6" fillId="4" borderId="26" xfId="50" applyFont="1" applyFill="1" applyBorder="1" applyAlignment="1">
      <alignment horizontal="left" vertical="center" shrinkToFit="1"/>
      <protection/>
    </xf>
    <xf numFmtId="49" fontId="6" fillId="4" borderId="26" xfId="50" applyNumberFormat="1" applyFont="1" applyFill="1" applyBorder="1" applyAlignment="1">
      <alignment horizontal="left" vertical="center" shrinkToFit="1"/>
      <protection/>
    </xf>
    <xf numFmtId="49" fontId="10" fillId="4" borderId="41" xfId="50" applyNumberFormat="1" applyFont="1" applyFill="1" applyBorder="1" applyAlignment="1">
      <alignment horizontal="left" vertical="center" shrinkToFit="1"/>
      <protection/>
    </xf>
    <xf numFmtId="0" fontId="6" fillId="4" borderId="14" xfId="50" applyFont="1" applyFill="1" applyBorder="1" applyAlignment="1">
      <alignment horizontal="left" vertical="center" shrinkToFit="1"/>
      <protection/>
    </xf>
    <xf numFmtId="0" fontId="11" fillId="0" borderId="42" xfId="50" applyFont="1" applyBorder="1" applyAlignment="1">
      <alignment horizontal="center"/>
      <protection/>
    </xf>
    <xf numFmtId="0" fontId="11" fillId="0" borderId="43" xfId="50" applyFont="1" applyBorder="1" applyAlignment="1">
      <alignment horizontal="center"/>
      <protection/>
    </xf>
    <xf numFmtId="0" fontId="11" fillId="0" borderId="44" xfId="50" applyFont="1" applyBorder="1" applyAlignment="1">
      <alignment horizontal="center"/>
      <protection/>
    </xf>
    <xf numFmtId="182" fontId="11" fillId="0" borderId="45" xfId="50" applyNumberFormat="1" applyFont="1" applyBorder="1" applyAlignment="1">
      <alignment horizontal="center"/>
      <protection/>
    </xf>
    <xf numFmtId="182" fontId="11" fillId="0" borderId="46" xfId="50" applyNumberFormat="1" applyFont="1" applyBorder="1" applyAlignment="1">
      <alignment horizontal="center"/>
      <protection/>
    </xf>
    <xf numFmtId="182" fontId="11" fillId="0" borderId="47" xfId="50" applyNumberFormat="1" applyFont="1" applyBorder="1" applyAlignment="1">
      <alignment horizontal="center"/>
      <protection/>
    </xf>
    <xf numFmtId="0" fontId="15" fillId="0" borderId="48" xfId="50" applyFont="1" applyBorder="1" applyAlignment="1" quotePrefix="1">
      <alignment horizontal="centerContinuous"/>
      <protection/>
    </xf>
    <xf numFmtId="0" fontId="15" fillId="0" borderId="16" xfId="50" applyFont="1" applyBorder="1" applyAlignment="1">
      <alignment shrinkToFit="1"/>
      <protection/>
    </xf>
    <xf numFmtId="182" fontId="11" fillId="0" borderId="42" xfId="50" applyNumberFormat="1" applyFont="1" applyBorder="1" applyAlignment="1">
      <alignment horizontal="center"/>
      <protection/>
    </xf>
    <xf numFmtId="182" fontId="11" fillId="0" borderId="43" xfId="50" applyNumberFormat="1" applyFont="1" applyBorder="1" applyAlignment="1">
      <alignment horizontal="center"/>
      <protection/>
    </xf>
    <xf numFmtId="182" fontId="11" fillId="0" borderId="44" xfId="50" applyNumberFormat="1" applyFont="1" applyBorder="1" applyAlignment="1">
      <alignment horizontal="center"/>
      <protection/>
    </xf>
    <xf numFmtId="0" fontId="15" fillId="0" borderId="27" xfId="50" applyFont="1" applyBorder="1" applyAlignment="1" quotePrefix="1">
      <alignment horizontal="centerContinuous"/>
      <protection/>
    </xf>
    <xf numFmtId="0" fontId="11" fillId="0" borderId="33" xfId="50" applyFont="1" applyBorder="1" applyAlignment="1">
      <alignment horizontal="center"/>
      <protection/>
    </xf>
    <xf numFmtId="0" fontId="11" fillId="0" borderId="31" xfId="50" applyFont="1" applyBorder="1" applyAlignment="1">
      <alignment horizontal="center"/>
      <protection/>
    </xf>
    <xf numFmtId="0" fontId="11" fillId="0" borderId="26" xfId="50" applyFont="1" applyBorder="1" applyAlignment="1">
      <alignment horizontal="center"/>
      <protection/>
    </xf>
    <xf numFmtId="182" fontId="11" fillId="0" borderId="33" xfId="50" applyNumberFormat="1" applyFont="1" applyBorder="1" applyAlignment="1">
      <alignment horizontal="center"/>
      <protection/>
    </xf>
    <xf numFmtId="182" fontId="11" fillId="0" borderId="31" xfId="50" applyNumberFormat="1" applyFont="1" applyBorder="1" applyAlignment="1">
      <alignment horizontal="center"/>
      <protection/>
    </xf>
    <xf numFmtId="182" fontId="11" fillId="0" borderId="26" xfId="50" applyNumberFormat="1" applyFont="1" applyBorder="1" applyAlignment="1">
      <alignment horizontal="center"/>
      <protection/>
    </xf>
    <xf numFmtId="0" fontId="6" fillId="0" borderId="27" xfId="50" applyFont="1" applyBorder="1">
      <alignment/>
      <protection/>
    </xf>
    <xf numFmtId="0" fontId="9" fillId="0" borderId="28" xfId="50" applyFont="1" applyBorder="1" applyAlignment="1">
      <alignment horizontal="center" vertical="center"/>
      <protection/>
    </xf>
    <xf numFmtId="0" fontId="9" fillId="0" borderId="49" xfId="50" applyFont="1" applyBorder="1" applyAlignment="1">
      <alignment horizontal="center" vertical="center"/>
      <protection/>
    </xf>
    <xf numFmtId="0" fontId="11" fillId="0" borderId="50" xfId="50" applyFont="1" applyBorder="1" applyAlignment="1">
      <alignment horizontal="center"/>
      <protection/>
    </xf>
    <xf numFmtId="0" fontId="11" fillId="0" borderId="32" xfId="50" applyFont="1" applyBorder="1" applyAlignment="1">
      <alignment horizontal="center"/>
      <protection/>
    </xf>
    <xf numFmtId="0" fontId="8" fillId="0" borderId="32" xfId="50" applyFont="1" applyBorder="1" applyAlignment="1">
      <alignment horizontal="center"/>
      <protection/>
    </xf>
    <xf numFmtId="0" fontId="8" fillId="0" borderId="49" xfId="50" applyFont="1" applyBorder="1" applyAlignment="1">
      <alignment horizontal="center"/>
      <protection/>
    </xf>
    <xf numFmtId="0" fontId="9" fillId="0" borderId="51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/>
      <protection/>
    </xf>
    <xf numFmtId="0" fontId="11" fillId="0" borderId="37" xfId="50" applyFont="1" applyBorder="1" applyAlignment="1">
      <alignment horizontal="center"/>
      <protection/>
    </xf>
    <xf numFmtId="0" fontId="8" fillId="0" borderId="37" xfId="50" applyFont="1" applyBorder="1" applyAlignment="1">
      <alignment horizontal="center"/>
      <protection/>
    </xf>
    <xf numFmtId="0" fontId="8" fillId="0" borderId="51" xfId="50" applyFont="1" applyBorder="1" applyAlignment="1">
      <alignment horizontal="center"/>
      <protection/>
    </xf>
    <xf numFmtId="0" fontId="11" fillId="0" borderId="53" xfId="50" applyFont="1" applyBorder="1" applyAlignment="1">
      <alignment horizontal="center"/>
      <protection/>
    </xf>
    <xf numFmtId="0" fontId="6" fillId="0" borderId="53" xfId="50" applyFont="1" applyBorder="1" applyAlignment="1">
      <alignment horizontal="center" vertical="center" wrapText="1"/>
      <protection/>
    </xf>
    <xf numFmtId="0" fontId="6" fillId="0" borderId="54" xfId="50" applyBorder="1">
      <alignment/>
      <protection/>
    </xf>
    <xf numFmtId="0" fontId="11" fillId="0" borderId="13" xfId="50" applyFont="1" applyBorder="1" applyAlignment="1">
      <alignment horizontal="center"/>
      <protection/>
    </xf>
    <xf numFmtId="0" fontId="11" fillId="0" borderId="10" xfId="50" applyFont="1" applyBorder="1" applyAlignment="1">
      <alignment horizontal="center"/>
      <protection/>
    </xf>
    <xf numFmtId="0" fontId="11" fillId="0" borderId="49" xfId="50" applyFont="1" applyBorder="1" applyAlignment="1">
      <alignment horizontal="center"/>
      <protection/>
    </xf>
    <xf numFmtId="0" fontId="11" fillId="0" borderId="51" xfId="50" applyFont="1" applyBorder="1" applyAlignment="1">
      <alignment horizontal="center"/>
      <protection/>
    </xf>
    <xf numFmtId="0" fontId="11" fillId="0" borderId="14" xfId="50" applyFont="1" applyBorder="1" applyAlignment="1">
      <alignment horizontal="center"/>
      <protection/>
    </xf>
    <xf numFmtId="182" fontId="11" fillId="0" borderId="13" xfId="50" applyNumberFormat="1" applyFont="1" applyBorder="1" applyAlignment="1">
      <alignment horizontal="center"/>
      <protection/>
    </xf>
    <xf numFmtId="182" fontId="11" fillId="0" borderId="10" xfId="50" applyNumberFormat="1" applyFont="1" applyBorder="1" applyAlignment="1">
      <alignment horizontal="center"/>
      <protection/>
    </xf>
    <xf numFmtId="182" fontId="11" fillId="0" borderId="14" xfId="50" applyNumberFormat="1" applyFont="1" applyBorder="1" applyAlignment="1">
      <alignment horizontal="center"/>
      <protection/>
    </xf>
    <xf numFmtId="0" fontId="11" fillId="0" borderId="55" xfId="50" applyFont="1" applyBorder="1" applyAlignment="1">
      <alignment horizontal="center"/>
      <protection/>
    </xf>
    <xf numFmtId="0" fontId="11" fillId="0" borderId="48" xfId="50" applyFont="1" applyBorder="1" applyAlignment="1">
      <alignment horizontal="center"/>
      <protection/>
    </xf>
    <xf numFmtId="0" fontId="11" fillId="0" borderId="56" xfId="50" applyFont="1" applyBorder="1" applyAlignment="1">
      <alignment horizontal="center"/>
      <protection/>
    </xf>
    <xf numFmtId="0" fontId="11" fillId="0" borderId="57" xfId="50" applyFont="1" applyBorder="1" applyAlignment="1">
      <alignment horizontal="center"/>
      <protection/>
    </xf>
    <xf numFmtId="0" fontId="11" fillId="0" borderId="58" xfId="50" applyFont="1" applyBorder="1" applyAlignment="1">
      <alignment horizontal="center"/>
      <protection/>
    </xf>
    <xf numFmtId="182" fontId="11" fillId="0" borderId="57" xfId="50" applyNumberFormat="1" applyFont="1" applyBorder="1" applyAlignment="1">
      <alignment horizontal="center"/>
      <protection/>
    </xf>
    <xf numFmtId="182" fontId="11" fillId="0" borderId="53" xfId="50" applyNumberFormat="1" applyFont="1" applyBorder="1" applyAlignment="1">
      <alignment horizontal="center"/>
      <protection/>
    </xf>
    <xf numFmtId="182" fontId="11" fillId="0" borderId="58" xfId="50" applyNumberFormat="1" applyFont="1" applyBorder="1" applyAlignment="1">
      <alignment horizontal="center"/>
      <protection/>
    </xf>
    <xf numFmtId="0" fontId="6" fillId="0" borderId="28" xfId="50" applyFont="1" applyBorder="1">
      <alignment/>
      <protection/>
    </xf>
    <xf numFmtId="0" fontId="10" fillId="0" borderId="17" xfId="50" applyFont="1" applyBorder="1" applyAlignment="1">
      <alignment wrapText="1" shrinkToFit="1"/>
      <protection/>
    </xf>
    <xf numFmtId="0" fontId="9" fillId="0" borderId="20" xfId="50" applyFont="1" applyBorder="1" applyAlignment="1">
      <alignment horizontal="center" vertical="center" wrapText="1"/>
      <protection/>
    </xf>
    <xf numFmtId="0" fontId="9" fillId="0" borderId="19" xfId="50" applyFont="1" applyBorder="1" applyAlignment="1">
      <alignment horizontal="center" vertical="center" wrapText="1"/>
      <protection/>
    </xf>
    <xf numFmtId="4" fontId="11" fillId="0" borderId="22" xfId="50" applyNumberFormat="1" applyFont="1" applyBorder="1" applyAlignment="1">
      <alignment horizontal="right" vertical="center"/>
      <protection/>
    </xf>
    <xf numFmtId="0" fontId="11" fillId="0" borderId="22" xfId="50" applyFont="1" applyBorder="1" applyAlignment="1">
      <alignment horizontal="right" vertical="center"/>
      <protection/>
    </xf>
    <xf numFmtId="0" fontId="0" fillId="0" borderId="31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31" xfId="0" applyBorder="1" applyAlignment="1">
      <alignment horizontal="center" vertical="center"/>
    </xf>
    <xf numFmtId="0" fontId="5" fillId="0" borderId="0" xfId="47" applyAlignment="1" applyProtection="1">
      <alignment/>
      <protection/>
    </xf>
    <xf numFmtId="4" fontId="0" fillId="0" borderId="31" xfId="0" applyNumberFormat="1" applyBorder="1" applyAlignment="1">
      <alignment vertical="center"/>
    </xf>
    <xf numFmtId="0" fontId="1" fillId="0" borderId="31" xfId="0" applyFont="1" applyBorder="1" applyAlignment="1">
      <alignment textRotation="90"/>
    </xf>
    <xf numFmtId="2" fontId="20" fillId="0" borderId="31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vertical="center"/>
    </xf>
    <xf numFmtId="4" fontId="0" fillId="0" borderId="37" xfId="0" applyNumberForma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2" fontId="20" fillId="0" borderId="37" xfId="0" applyNumberFormat="1" applyFon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14" fontId="0" fillId="0" borderId="36" xfId="0" applyNumberFormat="1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4" fontId="1" fillId="0" borderId="32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4" fontId="20" fillId="0" borderId="32" xfId="0" applyNumberFormat="1" applyFont="1" applyFill="1" applyBorder="1" applyAlignment="1">
      <alignment horizontal="center" vertical="center" wrapText="1"/>
    </xf>
    <xf numFmtId="4" fontId="20" fillId="0" borderId="36" xfId="0" applyNumberFormat="1" applyFont="1" applyFill="1" applyBorder="1" applyAlignment="1">
      <alignment horizontal="center" vertical="center" wrapText="1"/>
    </xf>
    <xf numFmtId="4" fontId="20" fillId="0" borderId="37" xfId="0" applyNumberFormat="1" applyFont="1" applyFill="1" applyBorder="1" applyAlignment="1">
      <alignment horizontal="center" vertical="center" wrapText="1"/>
    </xf>
    <xf numFmtId="2" fontId="20" fillId="0" borderId="32" xfId="0" applyNumberFormat="1" applyFont="1" applyBorder="1" applyAlignment="1">
      <alignment horizontal="center" vertical="center" wrapText="1"/>
    </xf>
    <xf numFmtId="2" fontId="20" fillId="0" borderId="37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0" fontId="8" fillId="0" borderId="32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4" fontId="8" fillId="0" borderId="13" xfId="50" applyNumberFormat="1" applyFont="1" applyBorder="1" applyAlignment="1">
      <alignment horizontal="right" vertical="center"/>
      <protection/>
    </xf>
    <xf numFmtId="4" fontId="8" fillId="0" borderId="14" xfId="50" applyNumberFormat="1" applyFont="1" applyBorder="1" applyAlignment="1">
      <alignment horizontal="right" vertical="center"/>
      <protection/>
    </xf>
    <xf numFmtId="4" fontId="11" fillId="0" borderId="33" xfId="50" applyNumberFormat="1" applyFont="1" applyBorder="1" applyAlignment="1">
      <alignment horizontal="right" vertical="center"/>
      <protection/>
    </xf>
    <xf numFmtId="4" fontId="11" fillId="0" borderId="26" xfId="50" applyNumberFormat="1" applyFont="1" applyBorder="1" applyAlignment="1">
      <alignment horizontal="right" vertical="center"/>
      <protection/>
    </xf>
    <xf numFmtId="4" fontId="11" fillId="0" borderId="13" xfId="50" applyNumberFormat="1" applyFont="1" applyBorder="1" applyAlignment="1">
      <alignment horizontal="right" vertical="center"/>
      <protection/>
    </xf>
    <xf numFmtId="4" fontId="11" fillId="0" borderId="14" xfId="50" applyNumberFormat="1" applyFont="1" applyBorder="1" applyAlignment="1">
      <alignment horizontal="right" vertical="center"/>
      <protection/>
    </xf>
    <xf numFmtId="4" fontId="11" fillId="0" borderId="59" xfId="50" applyNumberFormat="1" applyFont="1" applyBorder="1" applyAlignment="1">
      <alignment horizontal="right" vertical="center"/>
      <protection/>
    </xf>
    <xf numFmtId="4" fontId="11" fillId="0" borderId="16" xfId="50" applyNumberFormat="1" applyFont="1" applyBorder="1" applyAlignment="1">
      <alignment horizontal="right" vertical="center"/>
      <protection/>
    </xf>
    <xf numFmtId="4" fontId="11" fillId="0" borderId="60" xfId="50" applyNumberFormat="1" applyFont="1" applyBorder="1" applyAlignment="1">
      <alignment horizontal="right" vertical="center"/>
      <protection/>
    </xf>
    <xf numFmtId="4" fontId="11" fillId="0" borderId="34" xfId="50" applyNumberFormat="1" applyFont="1" applyBorder="1" applyAlignment="1">
      <alignment horizontal="right" vertical="center"/>
      <protection/>
    </xf>
    <xf numFmtId="4" fontId="11" fillId="0" borderId="57" xfId="50" applyNumberFormat="1" applyFont="1" applyBorder="1" applyAlignment="1">
      <alignment horizontal="right" vertical="center"/>
      <protection/>
    </xf>
    <xf numFmtId="4" fontId="11" fillId="0" borderId="58" xfId="50" applyNumberFormat="1" applyFont="1" applyBorder="1" applyAlignment="1">
      <alignment horizontal="right" vertical="center"/>
      <protection/>
    </xf>
    <xf numFmtId="0" fontId="11" fillId="0" borderId="60" xfId="50" applyFont="1" applyBorder="1" applyAlignment="1">
      <alignment horizontal="center"/>
      <protection/>
    </xf>
    <xf numFmtId="0" fontId="11" fillId="0" borderId="36" xfId="50" applyFont="1" applyBorder="1" applyAlignment="1">
      <alignment horizontal="center"/>
      <protection/>
    </xf>
    <xf numFmtId="4" fontId="11" fillId="0" borderId="61" xfId="50" applyNumberFormat="1" applyFont="1" applyBorder="1" applyAlignment="1">
      <alignment horizontal="right" vertical="center"/>
      <protection/>
    </xf>
    <xf numFmtId="0" fontId="11" fillId="0" borderId="17" xfId="50" applyFont="1" applyBorder="1" applyAlignment="1">
      <alignment horizontal="right" vertical="center"/>
      <protection/>
    </xf>
    <xf numFmtId="4" fontId="11" fillId="0" borderId="33" xfId="50" applyNumberFormat="1" applyFont="1" applyBorder="1" applyAlignment="1">
      <alignment horizontal="right" vertical="center"/>
      <protection/>
    </xf>
    <xf numFmtId="4" fontId="11" fillId="0" borderId="26" xfId="50" applyNumberFormat="1" applyFont="1" applyBorder="1" applyAlignment="1">
      <alignment horizontal="right" vertical="center"/>
      <protection/>
    </xf>
    <xf numFmtId="4" fontId="11" fillId="0" borderId="35" xfId="50" applyNumberFormat="1" applyFont="1" applyBorder="1" applyAlignment="1">
      <alignment horizontal="right" vertical="center"/>
      <protection/>
    </xf>
    <xf numFmtId="4" fontId="11" fillId="0" borderId="62" xfId="50" applyNumberFormat="1" applyFont="1" applyBorder="1" applyAlignment="1">
      <alignment horizontal="right" vertical="center"/>
      <protection/>
    </xf>
    <xf numFmtId="0" fontId="8" fillId="0" borderId="20" xfId="50" applyFont="1" applyBorder="1" applyAlignment="1">
      <alignment horizontal="right" vertical="center"/>
      <protection/>
    </xf>
    <xf numFmtId="0" fontId="8" fillId="0" borderId="19" xfId="50" applyFont="1" applyBorder="1" applyAlignment="1">
      <alignment horizontal="right" vertical="center"/>
      <protection/>
    </xf>
    <xf numFmtId="0" fontId="8" fillId="0" borderId="15" xfId="50" applyFont="1" applyBorder="1" applyAlignment="1">
      <alignment horizontal="right" vertical="center"/>
      <protection/>
    </xf>
    <xf numFmtId="0" fontId="6" fillId="0" borderId="35" xfId="50" applyBorder="1" applyAlignment="1">
      <alignment horizontal="center" vertical="center"/>
      <protection/>
    </xf>
    <xf numFmtId="0" fontId="6" fillId="0" borderId="62" xfId="50" applyBorder="1" applyAlignment="1">
      <alignment horizontal="center" vertical="center"/>
      <protection/>
    </xf>
    <xf numFmtId="4" fontId="11" fillId="0" borderId="13" xfId="50" applyNumberFormat="1" applyFont="1" applyBorder="1" applyAlignment="1">
      <alignment horizontal="right" vertical="center"/>
      <protection/>
    </xf>
    <xf numFmtId="4" fontId="11" fillId="0" borderId="14" xfId="50" applyNumberFormat="1" applyFont="1" applyBorder="1" applyAlignment="1">
      <alignment horizontal="right" vertical="center"/>
      <protection/>
    </xf>
    <xf numFmtId="0" fontId="11" fillId="0" borderId="61" xfId="50" applyFont="1" applyBorder="1" applyAlignment="1">
      <alignment horizontal="center"/>
      <protection/>
    </xf>
    <xf numFmtId="0" fontId="11" fillId="0" borderId="17" xfId="50" applyFont="1" applyBorder="1" applyAlignment="1">
      <alignment horizontal="center"/>
      <protection/>
    </xf>
    <xf numFmtId="0" fontId="6" fillId="0" borderId="63" xfId="50" applyFont="1" applyBorder="1" applyAlignment="1">
      <alignment horizontal="center" vertical="center" wrapText="1"/>
      <protection/>
    </xf>
    <xf numFmtId="0" fontId="6" fillId="0" borderId="38" xfId="50" applyFont="1" applyBorder="1" applyAlignment="1" quotePrefix="1">
      <alignment horizontal="center" vertical="center" wrapText="1"/>
      <protection/>
    </xf>
    <xf numFmtId="0" fontId="15" fillId="0" borderId="63" xfId="50" applyFont="1" applyBorder="1" applyAlignment="1">
      <alignment horizontal="center" vertical="center"/>
      <protection/>
    </xf>
    <xf numFmtId="0" fontId="15" fillId="0" borderId="38" xfId="50" applyFont="1" applyBorder="1" applyAlignment="1">
      <alignment horizontal="center" vertical="center"/>
      <protection/>
    </xf>
    <xf numFmtId="0" fontId="15" fillId="0" borderId="11" xfId="50" applyFont="1" applyBorder="1" applyAlignment="1">
      <alignment horizontal="center" vertical="center"/>
      <protection/>
    </xf>
    <xf numFmtId="0" fontId="8" fillId="0" borderId="61" xfId="50" applyFont="1" applyBorder="1" applyAlignment="1">
      <alignment horizontal="center"/>
      <protection/>
    </xf>
    <xf numFmtId="0" fontId="8" fillId="0" borderId="17" xfId="50" applyFont="1" applyBorder="1" applyAlignment="1">
      <alignment horizontal="center"/>
      <protection/>
    </xf>
    <xf numFmtId="0" fontId="12" fillId="4" borderId="0" xfId="50" applyFont="1" applyFill="1" applyBorder="1" applyAlignment="1">
      <alignment horizontal="center" vertical="center" shrinkToFit="1"/>
      <protection/>
    </xf>
    <xf numFmtId="0" fontId="8" fillId="0" borderId="60" xfId="50" applyFont="1" applyBorder="1" applyAlignment="1">
      <alignment horizontal="center"/>
      <protection/>
    </xf>
    <xf numFmtId="0" fontId="8" fillId="0" borderId="34" xfId="50" applyFont="1" applyBorder="1" applyAlignment="1">
      <alignment horizontal="center"/>
      <protection/>
    </xf>
    <xf numFmtId="4" fontId="11" fillId="0" borderId="64" xfId="50" applyNumberFormat="1" applyFont="1" applyBorder="1" applyAlignment="1">
      <alignment horizontal="right" vertical="center"/>
      <protection/>
    </xf>
    <xf numFmtId="4" fontId="11" fillId="0" borderId="65" xfId="50" applyNumberFormat="1" applyFont="1" applyBorder="1" applyAlignment="1">
      <alignment horizontal="right" vertical="center"/>
      <protection/>
    </xf>
    <xf numFmtId="0" fontId="8" fillId="4" borderId="35" xfId="50" applyFont="1" applyFill="1" applyBorder="1" applyAlignment="1">
      <alignment horizontal="left" vertical="center" shrinkToFit="1"/>
      <protection/>
    </xf>
    <xf numFmtId="0" fontId="8" fillId="4" borderId="22" xfId="50" applyFont="1" applyFill="1" applyBorder="1" applyAlignment="1">
      <alignment horizontal="left" vertical="center" shrinkToFit="1"/>
      <protection/>
    </xf>
    <xf numFmtId="0" fontId="8" fillId="4" borderId="62" xfId="50" applyFont="1" applyFill="1" applyBorder="1" applyAlignment="1">
      <alignment horizontal="left" vertical="center" shrinkToFit="1"/>
      <protection/>
    </xf>
    <xf numFmtId="0" fontId="10" fillId="4" borderId="35" xfId="50" applyFont="1" applyFill="1" applyBorder="1" applyAlignment="1">
      <alignment horizontal="left" vertical="center" shrinkToFit="1"/>
      <protection/>
    </xf>
    <xf numFmtId="0" fontId="10" fillId="4" borderId="22" xfId="50" applyFont="1" applyFill="1" applyBorder="1" applyAlignment="1">
      <alignment horizontal="left" vertical="center" shrinkToFit="1"/>
      <protection/>
    </xf>
    <xf numFmtId="0" fontId="15" fillId="0" borderId="66" xfId="50" applyFont="1" applyBorder="1" applyAlignment="1">
      <alignment horizontal="center" vertical="center"/>
      <protection/>
    </xf>
    <xf numFmtId="0" fontId="15" fillId="0" borderId="59" xfId="50" applyFont="1" applyBorder="1" applyAlignment="1">
      <alignment horizontal="center" vertical="center"/>
      <protection/>
    </xf>
    <xf numFmtId="0" fontId="15" fillId="0" borderId="27" xfId="50" applyFont="1" applyBorder="1" applyAlignment="1">
      <alignment horizontal="center" vertical="center"/>
      <protection/>
    </xf>
    <xf numFmtId="0" fontId="15" fillId="0" borderId="48" xfId="50" applyFont="1" applyBorder="1" applyAlignment="1">
      <alignment horizontal="center" vertical="center"/>
      <protection/>
    </xf>
    <xf numFmtId="0" fontId="15" fillId="0" borderId="67" xfId="50" applyFont="1" applyBorder="1" applyAlignment="1">
      <alignment horizontal="center" vertical="center"/>
      <protection/>
    </xf>
    <xf numFmtId="0" fontId="15" fillId="0" borderId="55" xfId="50" applyFont="1" applyBorder="1" applyAlignment="1">
      <alignment horizontal="center" vertical="center"/>
      <protection/>
    </xf>
    <xf numFmtId="0" fontId="11" fillId="0" borderId="34" xfId="50" applyFont="1" applyBorder="1" applyAlignment="1">
      <alignment horizontal="center"/>
      <protection/>
    </xf>
    <xf numFmtId="0" fontId="8" fillId="0" borderId="35" xfId="50" applyFont="1" applyBorder="1" applyAlignment="1">
      <alignment horizontal="right" vertical="center"/>
      <protection/>
    </xf>
    <xf numFmtId="0" fontId="8" fillId="0" borderId="22" xfId="50" applyFont="1" applyBorder="1" applyAlignment="1">
      <alignment horizontal="right" vertical="center"/>
      <protection/>
    </xf>
    <xf numFmtId="0" fontId="8" fillId="0" borderId="62" xfId="50" applyFont="1" applyBorder="1" applyAlignment="1">
      <alignment horizontal="right" vertical="center"/>
      <protection/>
    </xf>
    <xf numFmtId="0" fontId="15" fillId="0" borderId="64" xfId="50" applyFont="1" applyBorder="1" applyAlignment="1">
      <alignment horizontal="center" vertical="center"/>
      <protection/>
    </xf>
    <xf numFmtId="0" fontId="15" fillId="0" borderId="25" xfId="50" applyFont="1" applyBorder="1" applyAlignment="1">
      <alignment horizontal="center" vertical="center"/>
      <protection/>
    </xf>
    <xf numFmtId="0" fontId="8" fillId="4" borderId="35" xfId="50" applyFont="1" applyFill="1" applyBorder="1" applyAlignment="1">
      <alignment horizontal="center" vertical="center"/>
      <protection/>
    </xf>
    <xf numFmtId="0" fontId="8" fillId="4" borderId="22" xfId="50" applyFont="1" applyFill="1" applyBorder="1" applyAlignment="1">
      <alignment horizontal="center" vertical="center"/>
      <protection/>
    </xf>
    <xf numFmtId="0" fontId="8" fillId="4" borderId="62" xfId="50" applyFont="1" applyFill="1" applyBorder="1" applyAlignment="1">
      <alignment horizontal="center" vertical="center"/>
      <protection/>
    </xf>
    <xf numFmtId="0" fontId="6" fillId="0" borderId="63" xfId="50" applyFont="1" applyBorder="1" applyAlignment="1">
      <alignment horizontal="left" vertical="center" wrapText="1" shrinkToFit="1"/>
      <protection/>
    </xf>
    <xf numFmtId="0" fontId="6" fillId="0" borderId="11" xfId="50" applyFont="1" applyBorder="1" applyAlignment="1" quotePrefix="1">
      <alignment horizontal="left" vertical="center" shrinkToFit="1"/>
      <protection/>
    </xf>
    <xf numFmtId="0" fontId="6" fillId="0" borderId="20" xfId="50" applyFont="1" applyBorder="1" applyAlignment="1" quotePrefix="1">
      <alignment horizontal="left" vertical="center" shrinkToFit="1"/>
      <protection/>
    </xf>
    <xf numFmtId="0" fontId="6" fillId="0" borderId="15" xfId="50" applyFont="1" applyBorder="1" applyAlignment="1" quotePrefix="1">
      <alignment horizontal="left" vertical="center" shrinkToFit="1"/>
      <protection/>
    </xf>
    <xf numFmtId="0" fontId="6" fillId="0" borderId="25" xfId="50" applyFont="1" applyBorder="1" applyAlignment="1">
      <alignment horizontal="left" vertical="center" shrinkToFit="1"/>
      <protection/>
    </xf>
    <xf numFmtId="0" fontId="6" fillId="0" borderId="68" xfId="50" applyFont="1" applyBorder="1" applyAlignment="1">
      <alignment horizontal="left" vertical="center" shrinkToFit="1"/>
      <protection/>
    </xf>
    <xf numFmtId="0" fontId="15" fillId="0" borderId="20" xfId="50" applyFont="1" applyBorder="1" applyAlignment="1">
      <alignment horizontal="center" vertical="center"/>
      <protection/>
    </xf>
    <xf numFmtId="0" fontId="15" fillId="0" borderId="19" xfId="50" applyFont="1" applyBorder="1" applyAlignment="1">
      <alignment horizontal="center" vertical="center"/>
      <protection/>
    </xf>
    <xf numFmtId="0" fontId="15" fillId="0" borderId="15" xfId="50" applyFont="1" applyBorder="1" applyAlignment="1">
      <alignment horizontal="center" vertical="center"/>
      <protection/>
    </xf>
    <xf numFmtId="0" fontId="6" fillId="0" borderId="35" xfId="50" applyFont="1" applyBorder="1" applyAlignment="1" quotePrefix="1">
      <alignment horizontal="left" vertical="center"/>
      <protection/>
    </xf>
    <xf numFmtId="0" fontId="6" fillId="0" borderId="22" xfId="50" applyFont="1" applyBorder="1" applyAlignment="1" quotePrefix="1">
      <alignment horizontal="left" vertical="center"/>
      <protection/>
    </xf>
    <xf numFmtId="0" fontId="6" fillId="0" borderId="62" xfId="50" applyFont="1" applyBorder="1" applyAlignment="1" quotePrefix="1">
      <alignment horizontal="left" vertical="center"/>
      <protection/>
    </xf>
    <xf numFmtId="14" fontId="9" fillId="0" borderId="35" xfId="50" applyNumberFormat="1" applyFont="1" applyBorder="1" applyAlignment="1">
      <alignment horizontal="center"/>
      <protection/>
    </xf>
    <xf numFmtId="0" fontId="9" fillId="0" borderId="22" xfId="50" applyFont="1" applyBorder="1" applyAlignment="1">
      <alignment horizontal="center"/>
      <protection/>
    </xf>
    <xf numFmtId="0" fontId="9" fillId="0" borderId="62" xfId="50" applyFont="1" applyBorder="1" applyAlignment="1">
      <alignment horizontal="center"/>
      <protection/>
    </xf>
    <xf numFmtId="0" fontId="8" fillId="0" borderId="49" xfId="50" applyFont="1" applyBorder="1" applyAlignment="1">
      <alignment horizontal="center" vertical="center"/>
      <protection/>
    </xf>
    <xf numFmtId="0" fontId="8" fillId="0" borderId="28" xfId="50" applyFont="1" applyBorder="1" applyAlignment="1">
      <alignment horizontal="center" vertical="center"/>
      <protection/>
    </xf>
    <xf numFmtId="0" fontId="11" fillId="0" borderId="59" xfId="50" applyFont="1" applyBorder="1" applyAlignment="1">
      <alignment horizontal="center"/>
      <protection/>
    </xf>
    <xf numFmtId="0" fontId="11" fillId="0" borderId="27" xfId="50" applyFont="1" applyBorder="1" applyAlignment="1">
      <alignment horizontal="center"/>
      <protection/>
    </xf>
    <xf numFmtId="14" fontId="11" fillId="0" borderId="50" xfId="50" applyNumberFormat="1" applyFont="1" applyBorder="1" applyAlignment="1">
      <alignment horizontal="center" vertical="center"/>
      <protection/>
    </xf>
    <xf numFmtId="0" fontId="11" fillId="0" borderId="0" xfId="50" applyFont="1" applyBorder="1" applyAlignment="1">
      <alignment horizontal="center" vertical="center"/>
      <protection/>
    </xf>
    <xf numFmtId="0" fontId="11" fillId="0" borderId="12" xfId="50" applyFont="1" applyBorder="1" applyAlignment="1">
      <alignment horizontal="center" vertical="center"/>
      <protection/>
    </xf>
    <xf numFmtId="0" fontId="15" fillId="0" borderId="50" xfId="50" applyFont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5" fillId="0" borderId="12" xfId="50" applyFont="1" applyBorder="1" applyAlignment="1">
      <alignment horizontal="center"/>
      <protection/>
    </xf>
    <xf numFmtId="0" fontId="6" fillId="0" borderId="20" xfId="50" applyFont="1" applyBorder="1" applyAlignment="1">
      <alignment horizontal="center" shrinkToFit="1"/>
      <protection/>
    </xf>
    <xf numFmtId="0" fontId="6" fillId="0" borderId="19" xfId="50" applyFont="1" applyBorder="1" applyAlignment="1">
      <alignment horizontal="center" shrinkToFit="1"/>
      <protection/>
    </xf>
    <xf numFmtId="0" fontId="6" fillId="0" borderId="18" xfId="50" applyFont="1" applyBorder="1" applyAlignment="1">
      <alignment horizontal="center" shrinkToFit="1"/>
      <protection/>
    </xf>
    <xf numFmtId="0" fontId="6" fillId="0" borderId="0" xfId="50" applyFont="1" applyBorder="1" applyAlignment="1">
      <alignment horizontal="center" shrinkToFit="1"/>
      <protection/>
    </xf>
    <xf numFmtId="0" fontId="6" fillId="0" borderId="63" xfId="50" applyFont="1" applyBorder="1" applyAlignment="1" quotePrefix="1">
      <alignment horizontal="center" vertical="center" wrapText="1"/>
      <protection/>
    </xf>
    <xf numFmtId="0" fontId="6" fillId="0" borderId="11" xfId="50" applyFont="1" applyBorder="1" applyAlignment="1" quotePrefix="1">
      <alignment horizontal="center" vertical="center" wrapText="1"/>
      <protection/>
    </xf>
    <xf numFmtId="0" fontId="6" fillId="0" borderId="20" xfId="50" applyFont="1" applyBorder="1" applyAlignment="1" quotePrefix="1">
      <alignment horizontal="center" vertical="center" wrapText="1"/>
      <protection/>
    </xf>
    <xf numFmtId="0" fontId="6" fillId="0" borderId="15" xfId="50" applyFont="1" applyBorder="1" applyAlignment="1" quotePrefix="1">
      <alignment horizontal="center" vertical="center" wrapText="1"/>
      <protection/>
    </xf>
    <xf numFmtId="0" fontId="6" fillId="0" borderId="31" xfId="50" applyFont="1" applyBorder="1" applyAlignment="1">
      <alignment horizontal="center"/>
      <protection/>
    </xf>
    <xf numFmtId="0" fontId="15" fillId="0" borderId="67" xfId="50" applyFont="1" applyBorder="1" applyAlignment="1">
      <alignment horizontal="center"/>
      <protection/>
    </xf>
    <xf numFmtId="0" fontId="15" fillId="0" borderId="38" xfId="50" applyFont="1" applyBorder="1" applyAlignment="1">
      <alignment horizontal="center"/>
      <protection/>
    </xf>
    <xf numFmtId="0" fontId="15" fillId="0" borderId="66" xfId="50" applyFont="1" applyBorder="1" applyAlignment="1">
      <alignment horizontal="center"/>
      <protection/>
    </xf>
    <xf numFmtId="0" fontId="11" fillId="0" borderId="69" xfId="50" applyFont="1" applyBorder="1" applyAlignment="1">
      <alignment horizontal="right"/>
      <protection/>
    </xf>
    <xf numFmtId="0" fontId="11" fillId="0" borderId="39" xfId="50" applyFont="1" applyBorder="1" applyAlignment="1">
      <alignment horizontal="right"/>
      <protection/>
    </xf>
    <xf numFmtId="0" fontId="11" fillId="0" borderId="70" xfId="50" applyFont="1" applyBorder="1" applyAlignment="1">
      <alignment horizontal="right"/>
      <protection/>
    </xf>
    <xf numFmtId="0" fontId="6" fillId="0" borderId="63" xfId="50" applyFont="1" applyBorder="1" applyAlignment="1">
      <alignment horizontal="left" vertical="center" shrinkToFit="1"/>
      <protection/>
    </xf>
    <xf numFmtId="0" fontId="6" fillId="0" borderId="11" xfId="50" applyFont="1" applyBorder="1" applyAlignment="1">
      <alignment horizontal="left" vertical="center" shrinkToFit="1"/>
      <protection/>
    </xf>
    <xf numFmtId="0" fontId="6" fillId="0" borderId="20" xfId="50" applyFont="1" applyBorder="1" applyAlignment="1">
      <alignment horizontal="left" vertical="center" shrinkToFit="1"/>
      <protection/>
    </xf>
    <xf numFmtId="0" fontId="6" fillId="0" borderId="15" xfId="50" applyFont="1" applyBorder="1" applyAlignment="1">
      <alignment horizontal="left" vertical="center" shrinkToFit="1"/>
      <protection/>
    </xf>
    <xf numFmtId="0" fontId="6" fillId="0" borderId="20" xfId="50" applyFont="1" applyBorder="1" applyAlignment="1">
      <alignment horizontal="left" vertical="center"/>
      <protection/>
    </xf>
    <xf numFmtId="0" fontId="6" fillId="0" borderId="19" xfId="50" applyFont="1" applyBorder="1" applyAlignment="1">
      <alignment horizontal="left" vertical="center"/>
      <protection/>
    </xf>
    <xf numFmtId="0" fontId="6" fillId="0" borderId="15" xfId="50" applyFont="1" applyBorder="1" applyAlignment="1">
      <alignment horizontal="left" vertical="center"/>
      <protection/>
    </xf>
    <xf numFmtId="0" fontId="7" fillId="0" borderId="0" xfId="50" applyFont="1" applyAlignment="1">
      <alignment horizontal="center" vertical="center"/>
      <protection/>
    </xf>
    <xf numFmtId="0" fontId="6" fillId="0" borderId="35" xfId="50" applyFont="1" applyBorder="1" applyAlignment="1">
      <alignment horizontal="left" vertical="center" shrinkToFit="1"/>
      <protection/>
    </xf>
    <xf numFmtId="0" fontId="6" fillId="0" borderId="62" xfId="50" applyFont="1" applyBorder="1" applyAlignment="1">
      <alignment horizontal="left" vertical="center" shrinkToFit="1"/>
      <protection/>
    </xf>
    <xf numFmtId="0" fontId="6" fillId="0" borderId="35" xfId="50" applyFont="1" applyBorder="1" applyAlignment="1">
      <alignment horizontal="left" vertical="center"/>
      <protection/>
    </xf>
    <xf numFmtId="0" fontId="6" fillId="0" borderId="22" xfId="50" applyFont="1" applyBorder="1" applyAlignment="1">
      <alignment horizontal="left" vertical="center"/>
      <protection/>
    </xf>
    <xf numFmtId="0" fontId="6" fillId="0" borderId="62" xfId="50" applyFont="1" applyBorder="1" applyAlignment="1">
      <alignment horizontal="left" vertical="center"/>
      <protection/>
    </xf>
    <xf numFmtId="0" fontId="8" fillId="0" borderId="71" xfId="50" applyFont="1" applyBorder="1" applyAlignment="1">
      <alignment horizontal="center" vertical="center" textRotation="90"/>
      <protection/>
    </xf>
    <xf numFmtId="0" fontId="8" fillId="0" borderId="72" xfId="50" applyFont="1" applyBorder="1" applyAlignment="1">
      <alignment horizontal="center" vertical="center" textRotation="90"/>
      <protection/>
    </xf>
    <xf numFmtId="0" fontId="8" fillId="0" borderId="73" xfId="50" applyFont="1" applyBorder="1" applyAlignment="1">
      <alignment horizontal="center" vertical="center" textRotation="90"/>
      <protection/>
    </xf>
    <xf numFmtId="0" fontId="6" fillId="0" borderId="62" xfId="50" applyFont="1" applyBorder="1" applyAlignment="1" quotePrefix="1">
      <alignment horizontal="left" vertical="center" shrinkToFit="1"/>
      <protection/>
    </xf>
    <xf numFmtId="0" fontId="10" fillId="4" borderId="62" xfId="50" applyFont="1" applyFill="1" applyBorder="1" applyAlignment="1">
      <alignment horizontal="left" vertical="center" shrinkToFit="1"/>
      <protection/>
    </xf>
    <xf numFmtId="0" fontId="6" fillId="0" borderId="60" xfId="50" applyFont="1" applyBorder="1" applyAlignment="1">
      <alignment horizontal="left" vertical="center" shrinkToFit="1"/>
      <protection/>
    </xf>
    <xf numFmtId="0" fontId="6" fillId="0" borderId="37" xfId="50" applyFont="1" applyBorder="1" applyAlignment="1">
      <alignment horizontal="left" vertical="center" shrinkToFit="1"/>
      <protection/>
    </xf>
    <xf numFmtId="0" fontId="11" fillId="0" borderId="16" xfId="50" applyFont="1" applyBorder="1" applyAlignment="1">
      <alignment horizontal="center"/>
      <protection/>
    </xf>
    <xf numFmtId="0" fontId="11" fillId="0" borderId="61" xfId="50" applyFont="1" applyBorder="1" applyAlignment="1">
      <alignment horizontal="center"/>
      <protection/>
    </xf>
    <xf numFmtId="0" fontId="11" fillId="0" borderId="17" xfId="50" applyFont="1" applyBorder="1" applyAlignment="1">
      <alignment horizontal="center"/>
      <protection/>
    </xf>
    <xf numFmtId="0" fontId="11" fillId="0" borderId="42" xfId="50" applyFont="1" applyBorder="1" applyAlignment="1">
      <alignment horizontal="center"/>
      <protection/>
    </xf>
    <xf numFmtId="0" fontId="11" fillId="0" borderId="44" xfId="50" applyFont="1" applyBorder="1" applyAlignment="1">
      <alignment horizontal="center"/>
      <protection/>
    </xf>
    <xf numFmtId="0" fontId="6" fillId="0" borderId="63" xfId="50" applyFont="1" applyBorder="1" applyAlignment="1">
      <alignment horizontal="center"/>
      <protection/>
    </xf>
    <xf numFmtId="0" fontId="6" fillId="0" borderId="38" xfId="50" applyFont="1" applyBorder="1" applyAlignment="1">
      <alignment horizont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9" fillId="0" borderId="33" xfId="50" applyFont="1" applyBorder="1" applyAlignment="1">
      <alignment horizontal="center" vertical="top"/>
      <protection/>
    </xf>
    <xf numFmtId="0" fontId="9" fillId="0" borderId="26" xfId="50" applyFont="1" applyBorder="1" applyAlignment="1">
      <alignment horizontal="center" vertical="top"/>
      <protection/>
    </xf>
    <xf numFmtId="0" fontId="9" fillId="0" borderId="13" xfId="50" applyFont="1" applyBorder="1" applyAlignment="1">
      <alignment horizontal="center" vertical="center"/>
      <protection/>
    </xf>
    <xf numFmtId="0" fontId="9" fillId="0" borderId="14" xfId="50" applyFont="1" applyBorder="1" applyAlignment="1">
      <alignment horizontal="center" vertical="center"/>
      <protection/>
    </xf>
    <xf numFmtId="0" fontId="6" fillId="0" borderId="68" xfId="50" applyFont="1" applyBorder="1" applyAlignment="1" quotePrefix="1">
      <alignment horizontal="center" vertical="center" wrapText="1"/>
      <protection/>
    </xf>
    <xf numFmtId="0" fontId="6" fillId="0" borderId="30" xfId="50" applyFont="1" applyBorder="1" applyAlignment="1" quotePrefix="1">
      <alignment horizontal="center" vertical="center" wrapText="1"/>
      <protection/>
    </xf>
    <xf numFmtId="0" fontId="6" fillId="0" borderId="40" xfId="50" applyFont="1" applyBorder="1" applyAlignment="1" quotePrefix="1">
      <alignment horizontal="center" vertical="center" wrapText="1"/>
      <protection/>
    </xf>
    <xf numFmtId="0" fontId="6" fillId="0" borderId="37" xfId="50" applyFont="1" applyBorder="1" applyAlignment="1" quotePrefix="1">
      <alignment horizontal="center" vertical="center" wrapText="1"/>
      <protection/>
    </xf>
    <xf numFmtId="0" fontId="6" fillId="0" borderId="31" xfId="50" applyFont="1" applyBorder="1" applyAlignment="1" quotePrefix="1">
      <alignment horizontal="center" vertical="center" wrapText="1"/>
      <protection/>
    </xf>
    <xf numFmtId="0" fontId="6" fillId="0" borderId="26" xfId="50" applyFont="1" applyBorder="1" applyAlignment="1" quotePrefix="1">
      <alignment horizontal="center" vertical="center" wrapText="1"/>
      <protection/>
    </xf>
    <xf numFmtId="0" fontId="9" fillId="0" borderId="29" xfId="50" applyFont="1" applyBorder="1" applyAlignment="1">
      <alignment horizontal="center"/>
      <protection/>
    </xf>
    <xf numFmtId="0" fontId="9" fillId="0" borderId="40" xfId="50" applyFont="1" applyBorder="1" applyAlignment="1">
      <alignment horizontal="center"/>
      <protection/>
    </xf>
    <xf numFmtId="0" fontId="6" fillId="0" borderId="29" xfId="50" applyFont="1" applyBorder="1" applyAlignment="1">
      <alignment horizontal="center" vertical="center" wrapText="1"/>
      <protection/>
    </xf>
    <xf numFmtId="0" fontId="6" fillId="0" borderId="30" xfId="50" applyFont="1" applyBorder="1" applyAlignment="1">
      <alignment horizontal="center" vertical="center" wrapText="1"/>
      <protection/>
    </xf>
    <xf numFmtId="0" fontId="6" fillId="0" borderId="64" xfId="50" applyFont="1" applyBorder="1" applyAlignment="1">
      <alignment horizontal="center" vertical="center" wrapText="1"/>
      <protection/>
    </xf>
    <xf numFmtId="0" fontId="6" fillId="0" borderId="33" xfId="50" applyFont="1" applyBorder="1" applyAlignment="1">
      <alignment horizontal="center" vertical="center" wrapText="1"/>
      <protection/>
    </xf>
    <xf numFmtId="0" fontId="6" fillId="0" borderId="31" xfId="50" applyFont="1" applyBorder="1" applyAlignment="1">
      <alignment horizontal="center" vertical="center" wrapText="1"/>
      <protection/>
    </xf>
    <xf numFmtId="0" fontId="6" fillId="0" borderId="32" xfId="50" applyFont="1" applyBorder="1" applyAlignment="1">
      <alignment horizontal="center" vertical="center" wrapText="1"/>
      <protection/>
    </xf>
    <xf numFmtId="0" fontId="9" fillId="0" borderId="20" xfId="50" applyFont="1" applyBorder="1" applyAlignment="1">
      <alignment horizontal="center"/>
      <protection/>
    </xf>
    <xf numFmtId="0" fontId="9" fillId="0" borderId="19" xfId="50" applyFont="1" applyBorder="1" applyAlignment="1">
      <alignment horizontal="center"/>
      <protection/>
    </xf>
    <xf numFmtId="0" fontId="8" fillId="0" borderId="35" xfId="50" applyFont="1" applyBorder="1" applyAlignment="1">
      <alignment horizontal="center" vertical="center"/>
      <protection/>
    </xf>
    <xf numFmtId="0" fontId="8" fillId="0" borderId="22" xfId="50" applyFont="1" applyBorder="1" applyAlignment="1">
      <alignment horizontal="center" vertical="center"/>
      <protection/>
    </xf>
    <xf numFmtId="0" fontId="8" fillId="0" borderId="62" xfId="50" applyFont="1" applyBorder="1" applyAlignment="1">
      <alignment horizontal="center" vertical="center"/>
      <protection/>
    </xf>
    <xf numFmtId="0" fontId="15" fillId="0" borderId="74" xfId="50" applyFont="1" applyBorder="1" applyAlignment="1">
      <alignment horizontal="center" vertical="center" wrapText="1"/>
      <protection/>
    </xf>
    <xf numFmtId="0" fontId="15" fillId="0" borderId="22" xfId="50" applyFont="1" applyBorder="1" applyAlignment="1">
      <alignment horizontal="center" vertical="center" wrapText="1"/>
      <protection/>
    </xf>
    <xf numFmtId="0" fontId="15" fillId="0" borderId="21" xfId="50" applyFont="1" applyBorder="1" applyAlignment="1">
      <alignment horizontal="center" vertical="center" wrapText="1"/>
      <protection/>
    </xf>
    <xf numFmtId="0" fontId="12" fillId="0" borderId="75" xfId="50" applyFont="1" applyBorder="1" applyAlignment="1">
      <alignment horizontal="center" vertical="center"/>
      <protection/>
    </xf>
    <xf numFmtId="0" fontId="12" fillId="0" borderId="25" xfId="50" applyFont="1" applyBorder="1" applyAlignment="1">
      <alignment horizontal="center" vertical="center"/>
      <protection/>
    </xf>
    <xf numFmtId="0" fontId="12" fillId="0" borderId="65" xfId="50" applyFont="1" applyBorder="1" applyAlignment="1">
      <alignment horizontal="center" vertical="center"/>
      <protection/>
    </xf>
    <xf numFmtId="0" fontId="9" fillId="0" borderId="74" xfId="50" applyFont="1" applyBorder="1" applyAlignment="1">
      <alignment horizontal="center" vertical="center"/>
      <protection/>
    </xf>
    <xf numFmtId="0" fontId="9" fillId="0" borderId="22" xfId="50" applyFont="1" applyBorder="1" applyAlignment="1">
      <alignment horizontal="center" vertical="center"/>
      <protection/>
    </xf>
    <xf numFmtId="0" fontId="9" fillId="0" borderId="62" xfId="50" applyFont="1" applyBorder="1" applyAlignment="1">
      <alignment horizontal="center" vertical="center"/>
      <protection/>
    </xf>
    <xf numFmtId="0" fontId="11" fillId="0" borderId="63" xfId="50" applyFont="1" applyBorder="1" applyAlignment="1">
      <alignment horizontal="center"/>
      <protection/>
    </xf>
    <xf numFmtId="0" fontId="11" fillId="0" borderId="38" xfId="50" applyFont="1" applyBorder="1" applyAlignment="1">
      <alignment horizontal="center"/>
      <protection/>
    </xf>
    <xf numFmtId="0" fontId="9" fillId="0" borderId="35" xfId="50" applyFont="1" applyBorder="1" applyAlignment="1">
      <alignment horizontal="center"/>
      <protection/>
    </xf>
    <xf numFmtId="0" fontId="11" fillId="0" borderId="29" xfId="50" applyFont="1" applyBorder="1" applyAlignment="1">
      <alignment horizontal="center"/>
      <protection/>
    </xf>
    <xf numFmtId="0" fontId="11" fillId="0" borderId="64" xfId="50" applyFont="1" applyBorder="1" applyAlignment="1">
      <alignment horizontal="center"/>
      <protection/>
    </xf>
    <xf numFmtId="0" fontId="11" fillId="0" borderId="28" xfId="50" applyFont="1" applyBorder="1" applyAlignment="1">
      <alignment horizontal="center"/>
      <protection/>
    </xf>
    <xf numFmtId="0" fontId="6" fillId="0" borderId="29" xfId="50" applyFont="1" applyBorder="1" applyAlignment="1">
      <alignment horizontal="center" vertical="center"/>
      <protection/>
    </xf>
    <xf numFmtId="0" fontId="6" fillId="0" borderId="40" xfId="50" applyFont="1" applyBorder="1" applyAlignment="1">
      <alignment horizontal="center" vertical="center"/>
      <protection/>
    </xf>
    <xf numFmtId="0" fontId="6" fillId="0" borderId="35" xfId="50" applyFont="1" applyBorder="1" applyAlignment="1">
      <alignment horizontal="center" vertical="center"/>
      <protection/>
    </xf>
    <xf numFmtId="0" fontId="6" fillId="0" borderId="22" xfId="50" applyFont="1" applyBorder="1" applyAlignment="1">
      <alignment horizontal="center" vertical="center"/>
      <protection/>
    </xf>
    <xf numFmtId="0" fontId="6" fillId="0" borderId="62" xfId="50" applyFont="1" applyBorder="1" applyAlignment="1">
      <alignment horizontal="center" vertical="center"/>
      <protection/>
    </xf>
    <xf numFmtId="0" fontId="6" fillId="0" borderId="29" xfId="50" applyFont="1" applyBorder="1" applyAlignment="1">
      <alignment horizontal="center"/>
      <protection/>
    </xf>
    <xf numFmtId="0" fontId="6" fillId="0" borderId="30" xfId="50" applyFont="1" applyBorder="1" applyAlignment="1">
      <alignment horizontal="center"/>
      <protection/>
    </xf>
    <xf numFmtId="0" fontId="6" fillId="0" borderId="40" xfId="50" applyFont="1" applyBorder="1" applyAlignment="1">
      <alignment horizontal="center"/>
      <protection/>
    </xf>
    <xf numFmtId="0" fontId="10" fillId="4" borderId="63" xfId="50" applyFont="1" applyFill="1" applyBorder="1" applyAlignment="1">
      <alignment horizontal="left" vertical="center" shrinkToFit="1"/>
      <protection/>
    </xf>
    <xf numFmtId="0" fontId="10" fillId="4" borderId="38" xfId="50" applyFont="1" applyFill="1" applyBorder="1" applyAlignment="1">
      <alignment horizontal="left" vertical="center" shrinkToFit="1"/>
      <protection/>
    </xf>
    <xf numFmtId="0" fontId="10" fillId="4" borderId="11" xfId="50" applyFont="1" applyFill="1" applyBorder="1" applyAlignment="1">
      <alignment horizontal="left" vertical="center" shrinkToFit="1"/>
      <protection/>
    </xf>
    <xf numFmtId="0" fontId="10" fillId="4" borderId="20" xfId="50" applyFont="1" applyFill="1" applyBorder="1" applyAlignment="1">
      <alignment horizontal="left" vertical="center" shrinkToFit="1"/>
      <protection/>
    </xf>
    <xf numFmtId="0" fontId="10" fillId="4" borderId="19" xfId="50" applyFont="1" applyFill="1" applyBorder="1" applyAlignment="1">
      <alignment horizontal="left" vertical="center" shrinkToFit="1"/>
      <protection/>
    </xf>
    <xf numFmtId="0" fontId="10" fillId="4" borderId="15" xfId="50" applyFont="1" applyFill="1" applyBorder="1" applyAlignment="1">
      <alignment horizontal="left" vertical="center" shrinkToFit="1"/>
      <protection/>
    </xf>
    <xf numFmtId="0" fontId="12" fillId="4" borderId="19" xfId="50" applyFont="1" applyFill="1" applyBorder="1" applyAlignment="1">
      <alignment horizontal="center" vertical="center" shrinkToFit="1"/>
      <protection/>
    </xf>
    <xf numFmtId="0" fontId="15" fillId="0" borderId="20" xfId="50" applyFont="1" applyBorder="1" applyAlignment="1" quotePrefix="1">
      <alignment horizontal="center" vertical="center"/>
      <protection/>
    </xf>
    <xf numFmtId="0" fontId="15" fillId="0" borderId="19" xfId="50" applyFont="1" applyBorder="1" applyAlignment="1" quotePrefix="1">
      <alignment horizontal="center" vertical="center"/>
      <protection/>
    </xf>
    <xf numFmtId="0" fontId="8" fillId="33" borderId="50" xfId="50" applyFont="1" applyFill="1" applyBorder="1" applyAlignment="1">
      <alignment horizontal="center"/>
      <protection/>
    </xf>
    <xf numFmtId="0" fontId="8" fillId="33" borderId="0" xfId="50" applyFont="1" applyFill="1" applyBorder="1" applyAlignment="1">
      <alignment horizontal="center"/>
      <protection/>
    </xf>
    <xf numFmtId="0" fontId="8" fillId="33" borderId="52" xfId="50" applyFont="1" applyFill="1" applyBorder="1" applyAlignment="1">
      <alignment horizontal="center"/>
      <protection/>
    </xf>
    <xf numFmtId="0" fontId="15" fillId="0" borderId="55" xfId="50" applyFont="1" applyBorder="1" applyAlignment="1">
      <alignment horizontal="center"/>
      <protection/>
    </xf>
    <xf numFmtId="0" fontId="15" fillId="0" borderId="27" xfId="50" applyFont="1" applyBorder="1" applyAlignment="1" quotePrefix="1">
      <alignment horizontal="center"/>
      <protection/>
    </xf>
    <xf numFmtId="0" fontId="15" fillId="0" borderId="48" xfId="50" applyFont="1" applyBorder="1" applyAlignment="1" quotePrefix="1">
      <alignment horizontal="center"/>
      <protection/>
    </xf>
    <xf numFmtId="0" fontId="15" fillId="0" borderId="52" xfId="50" applyFont="1" applyBorder="1" applyAlignment="1">
      <alignment horizontal="center"/>
      <protection/>
    </xf>
    <xf numFmtId="14" fontId="11" fillId="0" borderId="0" xfId="50" applyNumberFormat="1" applyFont="1" applyBorder="1" applyAlignment="1" quotePrefix="1">
      <alignment horizontal="center" vertical="center"/>
      <protection/>
    </xf>
    <xf numFmtId="14" fontId="11" fillId="0" borderId="52" xfId="50" applyNumberFormat="1" applyFont="1" applyBorder="1" applyAlignment="1" quotePrefix="1">
      <alignment horizontal="center" vertical="center"/>
      <protection/>
    </xf>
    <xf numFmtId="0" fontId="15" fillId="0" borderId="30" xfId="50" applyFont="1" applyBorder="1" applyAlignment="1">
      <alignment horizontal="center" vertical="center"/>
      <protection/>
    </xf>
    <xf numFmtId="0" fontId="15" fillId="0" borderId="40" xfId="50" applyFont="1" applyBorder="1" applyAlignment="1">
      <alignment horizontal="center" vertical="center"/>
      <protection/>
    </xf>
    <xf numFmtId="0" fontId="6" fillId="0" borderId="55" xfId="50" applyFont="1" applyBorder="1" applyAlignment="1">
      <alignment horizontal="center"/>
      <protection/>
    </xf>
    <xf numFmtId="0" fontId="6" fillId="0" borderId="27" xfId="50" applyBorder="1" applyAlignment="1">
      <alignment horizontal="center"/>
      <protection/>
    </xf>
    <xf numFmtId="0" fontId="6" fillId="0" borderId="16" xfId="50" applyBorder="1" applyAlignment="1">
      <alignment horizontal="center"/>
      <protection/>
    </xf>
    <xf numFmtId="0" fontId="15" fillId="0" borderId="11" xfId="50" applyFont="1" applyBorder="1" applyAlignment="1">
      <alignment horizontal="center"/>
      <protection/>
    </xf>
    <xf numFmtId="0" fontId="6" fillId="0" borderId="36" xfId="50" applyFont="1" applyBorder="1" applyAlignment="1">
      <alignment horizontal="left" shrinkToFit="1"/>
      <protection/>
    </xf>
    <xf numFmtId="0" fontId="6" fillId="0" borderId="37" xfId="50" applyFont="1" applyBorder="1" applyAlignment="1">
      <alignment horizontal="left" shrinkToFit="1"/>
      <protection/>
    </xf>
    <xf numFmtId="0" fontId="6" fillId="0" borderId="36" xfId="50" applyFont="1" applyBorder="1" applyAlignment="1">
      <alignment horizontal="left" vertical="center" shrinkToFit="1"/>
      <protection/>
    </xf>
    <xf numFmtId="0" fontId="6" fillId="0" borderId="28" xfId="50" applyFont="1" applyBorder="1" applyAlignment="1">
      <alignment horizontal="left" vertical="center" shrinkToFit="1"/>
      <protection/>
    </xf>
    <xf numFmtId="0" fontId="6" fillId="0" borderId="51" xfId="50" applyFont="1" applyBorder="1" applyAlignment="1">
      <alignment horizontal="left" vertical="center" shrinkToFit="1"/>
      <protection/>
    </xf>
    <xf numFmtId="0" fontId="8" fillId="0" borderId="19" xfId="50" applyFont="1" applyBorder="1" applyAlignment="1">
      <alignment horizontal="center" vertical="center"/>
      <protection/>
    </xf>
    <xf numFmtId="0" fontId="8" fillId="0" borderId="15" xfId="50" applyFont="1" applyBorder="1" applyAlignment="1">
      <alignment horizontal="center" vertical="center"/>
      <protection/>
    </xf>
    <xf numFmtId="0" fontId="15" fillId="0" borderId="63" xfId="50" applyFont="1" applyBorder="1" applyAlignment="1">
      <alignment horizontal="center" vertical="center" wrapText="1"/>
      <protection/>
    </xf>
    <xf numFmtId="0" fontId="15" fillId="0" borderId="38" xfId="50" applyFont="1" applyBorder="1" applyAlignment="1">
      <alignment horizontal="center" vertical="center" wrapText="1"/>
      <protection/>
    </xf>
    <xf numFmtId="0" fontId="15" fillId="0" borderId="20" xfId="50" applyFont="1" applyBorder="1" applyAlignment="1">
      <alignment horizontal="center" vertical="center" wrapText="1"/>
      <protection/>
    </xf>
    <xf numFmtId="0" fontId="15" fillId="0" borderId="19" xfId="50" applyFont="1" applyBorder="1" applyAlignment="1">
      <alignment horizontal="center" vertical="center" wrapText="1"/>
      <protection/>
    </xf>
    <xf numFmtId="0" fontId="15" fillId="0" borderId="60" xfId="50" applyFont="1" applyBorder="1" applyAlignment="1">
      <alignment horizontal="center" vertical="center"/>
      <protection/>
    </xf>
    <xf numFmtId="0" fontId="15" fillId="0" borderId="36" xfId="50" applyFont="1" applyBorder="1" applyAlignment="1">
      <alignment horizontal="center" vertical="center"/>
      <protection/>
    </xf>
    <xf numFmtId="0" fontId="11" fillId="0" borderId="28" xfId="50" applyFont="1" applyBorder="1" applyAlignment="1">
      <alignment horizontal="right" vertical="center"/>
      <protection/>
    </xf>
    <xf numFmtId="0" fontId="15" fillId="0" borderId="37" xfId="50" applyFont="1" applyBorder="1" applyAlignment="1">
      <alignment horizontal="center" vertical="center" wrapText="1"/>
      <protection/>
    </xf>
    <xf numFmtId="0" fontId="15" fillId="0" borderId="31" xfId="50" applyFont="1" applyBorder="1" applyAlignment="1">
      <alignment horizontal="center" vertical="center" wrapText="1"/>
      <protection/>
    </xf>
    <xf numFmtId="0" fontId="11" fillId="0" borderId="19" xfId="50" applyFont="1" applyBorder="1" applyAlignment="1">
      <alignment horizontal="right" vertical="center"/>
      <protection/>
    </xf>
    <xf numFmtId="0" fontId="15" fillId="0" borderId="33" xfId="50" applyFont="1" applyBorder="1" applyAlignment="1">
      <alignment horizontal="center" vertical="center"/>
      <protection/>
    </xf>
    <xf numFmtId="0" fontId="15" fillId="0" borderId="31" xfId="50" applyFont="1" applyBorder="1" applyAlignment="1">
      <alignment horizontal="center" vertical="center"/>
      <protection/>
    </xf>
    <xf numFmtId="4" fontId="17" fillId="0" borderId="20" xfId="49" applyNumberFormat="1" applyFont="1" applyBorder="1" applyAlignment="1">
      <alignment horizontal="right" vertical="center"/>
      <protection/>
    </xf>
    <xf numFmtId="0" fontId="17" fillId="0" borderId="19" xfId="49" applyFont="1" applyBorder="1" applyAlignment="1">
      <alignment horizontal="right" vertical="center"/>
      <protection/>
    </xf>
    <xf numFmtId="0" fontId="17" fillId="0" borderId="15" xfId="49" applyFont="1" applyBorder="1" applyAlignment="1">
      <alignment horizontal="right" vertical="center"/>
      <protection/>
    </xf>
    <xf numFmtId="0" fontId="6" fillId="0" borderId="69" xfId="50" applyFont="1" applyBorder="1" applyAlignment="1">
      <alignment horizontal="center" vertical="center"/>
      <protection/>
    </xf>
    <xf numFmtId="0" fontId="6" fillId="0" borderId="39" xfId="50" applyFont="1" applyBorder="1" applyAlignment="1">
      <alignment horizontal="center" vertical="center"/>
      <protection/>
    </xf>
    <xf numFmtId="0" fontId="6" fillId="0" borderId="76" xfId="50" applyFont="1" applyBorder="1" applyAlignment="1">
      <alignment horizontal="center" vertical="center"/>
      <protection/>
    </xf>
    <xf numFmtId="0" fontId="6" fillId="0" borderId="77" xfId="50" applyFont="1" applyBorder="1" applyAlignment="1">
      <alignment horizontal="center"/>
      <protection/>
    </xf>
    <xf numFmtId="0" fontId="6" fillId="0" borderId="39" xfId="50" applyFont="1" applyBorder="1" applyAlignment="1">
      <alignment horizontal="center"/>
      <protection/>
    </xf>
    <xf numFmtId="0" fontId="6" fillId="0" borderId="76" xfId="50" applyFont="1" applyBorder="1" applyAlignment="1">
      <alignment horizontal="center"/>
      <protection/>
    </xf>
    <xf numFmtId="14" fontId="6" fillId="0" borderId="69" xfId="50" applyNumberFormat="1" applyFont="1" applyBorder="1" applyAlignment="1">
      <alignment horizontal="center"/>
      <protection/>
    </xf>
    <xf numFmtId="0" fontId="6" fillId="0" borderId="69" xfId="50" applyFont="1" applyBorder="1" applyAlignment="1">
      <alignment horizontal="center"/>
      <protection/>
    </xf>
    <xf numFmtId="0" fontId="15" fillId="0" borderId="63" xfId="50" applyFont="1" applyBorder="1" applyAlignment="1" quotePrefix="1">
      <alignment horizontal="center"/>
      <protection/>
    </xf>
    <xf numFmtId="0" fontId="15" fillId="0" borderId="38" xfId="50" applyFont="1" applyBorder="1" applyAlignment="1" quotePrefix="1">
      <alignment horizontal="center"/>
      <protection/>
    </xf>
    <xf numFmtId="0" fontId="15" fillId="0" borderId="66" xfId="50" applyFont="1" applyBorder="1" applyAlignment="1" quotePrefix="1">
      <alignment horizontal="center"/>
      <protection/>
    </xf>
    <xf numFmtId="0" fontId="15" fillId="0" borderId="18" xfId="50" applyFont="1" applyBorder="1" applyAlignment="1" quotePrefix="1">
      <alignment horizontal="center"/>
      <protection/>
    </xf>
    <xf numFmtId="0" fontId="15" fillId="0" borderId="0" xfId="50" applyFont="1" applyBorder="1" applyAlignment="1" quotePrefix="1">
      <alignment horizontal="center"/>
      <protection/>
    </xf>
    <xf numFmtId="0" fontId="15" fillId="0" borderId="52" xfId="50" applyFont="1" applyBorder="1" applyAlignment="1" quotePrefix="1">
      <alignment horizontal="center"/>
      <protection/>
    </xf>
    <xf numFmtId="0" fontId="15" fillId="0" borderId="59" xfId="50" applyFont="1" applyBorder="1" applyAlignment="1" quotePrefix="1">
      <alignment horizontal="center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4" fontId="11" fillId="0" borderId="32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28" fontId="8" fillId="0" borderId="32" xfId="0" applyNumberFormat="1" applyFont="1" applyBorder="1" applyAlignment="1">
      <alignment horizontal="center"/>
    </xf>
    <xf numFmtId="228" fontId="8" fillId="0" borderId="36" xfId="0" applyNumberFormat="1" applyFont="1" applyBorder="1" applyAlignment="1">
      <alignment horizontal="center"/>
    </xf>
    <xf numFmtId="228" fontId="8" fillId="0" borderId="37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right"/>
    </xf>
    <xf numFmtId="0" fontId="11" fillId="0" borderId="37" xfId="0" applyFont="1" applyBorder="1" applyAlignment="1">
      <alignment horizontal="right"/>
    </xf>
    <xf numFmtId="4" fontId="11" fillId="0" borderId="31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4" fontId="11" fillId="0" borderId="3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6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1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4" fontId="0" fillId="34" borderId="32" xfId="0" applyNumberFormat="1" applyFill="1" applyBorder="1" applyAlignment="1">
      <alignment horizontal="center" vertical="center"/>
    </xf>
    <xf numFmtId="4" fontId="0" fillId="34" borderId="37" xfId="0" applyNumberForma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GKBMY  Ekleri (1-25)" xfId="49"/>
    <cellStyle name="Normal_TMVE_SIF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[0]_ÖZ.GİD.İND.BRD.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58</xdr:row>
      <xdr:rowOff>114300</xdr:rowOff>
    </xdr:from>
    <xdr:to>
      <xdr:col>15</xdr:col>
      <xdr:colOff>114300</xdr:colOff>
      <xdr:row>63</xdr:row>
      <xdr:rowOff>180975</xdr:rowOff>
    </xdr:to>
    <xdr:sp>
      <xdr:nvSpPr>
        <xdr:cNvPr id="1" name="Line 3"/>
        <xdr:cNvSpPr>
          <a:spLocks/>
        </xdr:cNvSpPr>
      </xdr:nvSpPr>
      <xdr:spPr>
        <a:xfrm>
          <a:off x="4276725" y="1263015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50</xdr:row>
      <xdr:rowOff>104775</xdr:rowOff>
    </xdr:from>
    <xdr:to>
      <xdr:col>16</xdr:col>
      <xdr:colOff>47625</xdr:colOff>
      <xdr:row>53</xdr:row>
      <xdr:rowOff>9525</xdr:rowOff>
    </xdr:to>
    <xdr:sp>
      <xdr:nvSpPr>
        <xdr:cNvPr id="2" name="Line 4"/>
        <xdr:cNvSpPr>
          <a:spLocks/>
        </xdr:cNvSpPr>
      </xdr:nvSpPr>
      <xdr:spPr>
        <a:xfrm>
          <a:off x="4448175" y="10572750"/>
          <a:ext cx="95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50</xdr:row>
      <xdr:rowOff>104775</xdr:rowOff>
    </xdr:from>
    <xdr:to>
      <xdr:col>11</xdr:col>
      <xdr:colOff>9525</xdr:colOff>
      <xdr:row>51</xdr:row>
      <xdr:rowOff>295275</xdr:rowOff>
    </xdr:to>
    <xdr:sp>
      <xdr:nvSpPr>
        <xdr:cNvPr id="3" name="Line 5"/>
        <xdr:cNvSpPr>
          <a:spLocks/>
        </xdr:cNvSpPr>
      </xdr:nvSpPr>
      <xdr:spPr>
        <a:xfrm>
          <a:off x="3190875" y="105727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50</xdr:row>
      <xdr:rowOff>114300</xdr:rowOff>
    </xdr:from>
    <xdr:to>
      <xdr:col>19</xdr:col>
      <xdr:colOff>9525</xdr:colOff>
      <xdr:row>51</xdr:row>
      <xdr:rowOff>295275</xdr:rowOff>
    </xdr:to>
    <xdr:sp>
      <xdr:nvSpPr>
        <xdr:cNvPr id="4" name="Line 6"/>
        <xdr:cNvSpPr>
          <a:spLocks/>
        </xdr:cNvSpPr>
      </xdr:nvSpPr>
      <xdr:spPr>
        <a:xfrm>
          <a:off x="5419725" y="105822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50</xdr:row>
      <xdr:rowOff>19050</xdr:rowOff>
    </xdr:from>
    <xdr:to>
      <xdr:col>5</xdr:col>
      <xdr:colOff>19050</xdr:colOff>
      <xdr:row>53</xdr:row>
      <xdr:rowOff>57150</xdr:rowOff>
    </xdr:to>
    <xdr:sp>
      <xdr:nvSpPr>
        <xdr:cNvPr id="5" name="Line 7"/>
        <xdr:cNvSpPr>
          <a:spLocks/>
        </xdr:cNvSpPr>
      </xdr:nvSpPr>
      <xdr:spPr>
        <a:xfrm>
          <a:off x="1704975" y="10487025"/>
          <a:ext cx="95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yozgat.meb.gov.tr/belgeler/prog/Maa&#351;%20Ocak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2:AC39"/>
  <sheetViews>
    <sheetView tabSelected="1" zoomScalePageLayoutView="0" workbookViewId="0" topLeftCell="A10">
      <selection activeCell="Q21" sqref="Q21:R21"/>
    </sheetView>
  </sheetViews>
  <sheetFormatPr defaultColWidth="9.140625" defaultRowHeight="12.75"/>
  <cols>
    <col min="1" max="1" width="4.28125" style="0" customWidth="1"/>
    <col min="2" max="2" width="11.00390625" style="0" customWidth="1"/>
    <col min="3" max="3" width="11.7109375" style="0" customWidth="1"/>
    <col min="4" max="4" width="5.140625" style="0" customWidth="1"/>
    <col min="5" max="5" width="7.8515625" style="0" customWidth="1"/>
    <col min="6" max="6" width="4.28125" style="0" customWidth="1"/>
    <col min="7" max="7" width="0.42578125" style="0" customWidth="1"/>
    <col min="9" max="9" width="5.140625" style="0" customWidth="1"/>
    <col min="10" max="10" width="3.7109375" style="0" hidden="1" customWidth="1"/>
    <col min="11" max="11" width="5.7109375" style="0" customWidth="1"/>
    <col min="12" max="12" width="5.140625" style="0" customWidth="1"/>
    <col min="13" max="13" width="0.5625" style="0" customWidth="1"/>
    <col min="14" max="14" width="4.8515625" style="171" customWidth="1"/>
    <col min="15" max="15" width="5.421875" style="171" customWidth="1"/>
    <col min="16" max="16" width="2.421875" style="171" customWidth="1"/>
    <col min="17" max="17" width="9.00390625" style="171" customWidth="1"/>
    <col min="18" max="18" width="7.28125" style="171" customWidth="1"/>
    <col min="19" max="19" width="9.57421875" style="171" customWidth="1"/>
    <col min="20" max="21" width="9.8515625" style="171" customWidth="1"/>
    <col min="22" max="22" width="7.00390625" style="171" customWidth="1"/>
    <col min="23" max="23" width="7.8515625" style="171" customWidth="1"/>
    <col min="24" max="24" width="9.57421875" style="171" customWidth="1"/>
    <col min="26" max="26" width="11.140625" style="0" customWidth="1"/>
  </cols>
  <sheetData>
    <row r="2" spans="1:26" ht="46.5" customHeight="1">
      <c r="A2" s="214" t="s">
        <v>151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</row>
    <row r="3" spans="1:26" ht="38.25" customHeight="1">
      <c r="A3" s="176" t="s">
        <v>101</v>
      </c>
      <c r="B3" s="215" t="s">
        <v>102</v>
      </c>
      <c r="C3" s="216"/>
      <c r="D3" s="217"/>
      <c r="E3" s="218" t="s">
        <v>105</v>
      </c>
      <c r="F3" s="219"/>
      <c r="G3" s="220"/>
      <c r="H3" s="218" t="s">
        <v>103</v>
      </c>
      <c r="I3" s="219"/>
      <c r="J3" s="220"/>
      <c r="K3" s="221" t="s">
        <v>104</v>
      </c>
      <c r="L3" s="222"/>
      <c r="M3" s="223"/>
      <c r="N3" s="209" t="s">
        <v>133</v>
      </c>
      <c r="O3" s="210"/>
      <c r="P3" s="211"/>
      <c r="Q3" s="212" t="s">
        <v>134</v>
      </c>
      <c r="R3" s="213"/>
      <c r="S3" s="181" t="s">
        <v>142</v>
      </c>
      <c r="T3" s="177" t="s">
        <v>137</v>
      </c>
      <c r="U3" s="177" t="s">
        <v>138</v>
      </c>
      <c r="V3" s="212" t="s">
        <v>130</v>
      </c>
      <c r="W3" s="213"/>
      <c r="X3" s="181" t="s">
        <v>139</v>
      </c>
      <c r="Y3" s="177" t="s">
        <v>131</v>
      </c>
      <c r="Z3" s="177" t="s">
        <v>132</v>
      </c>
    </row>
    <row r="4" spans="1:26" ht="18" customHeight="1">
      <c r="A4" s="173">
        <v>1</v>
      </c>
      <c r="B4" s="206" t="s">
        <v>106</v>
      </c>
      <c r="C4" s="207"/>
      <c r="D4" s="208"/>
      <c r="E4" s="192">
        <v>386460</v>
      </c>
      <c r="F4" s="193"/>
      <c r="G4" s="194"/>
      <c r="H4" s="195">
        <v>42699</v>
      </c>
      <c r="I4" s="196"/>
      <c r="J4" s="197"/>
      <c r="K4" s="198" t="s">
        <v>173</v>
      </c>
      <c r="L4" s="199"/>
      <c r="M4" s="200"/>
      <c r="N4" s="184">
        <v>1225.54</v>
      </c>
      <c r="O4" s="185"/>
      <c r="P4" s="186"/>
      <c r="Q4" s="187">
        <f>N4*18%</f>
        <v>220.5972</v>
      </c>
      <c r="R4" s="188"/>
      <c r="S4" s="183"/>
      <c r="T4" s="182">
        <v>0</v>
      </c>
      <c r="U4" s="182">
        <v>0</v>
      </c>
      <c r="V4" s="504">
        <f>SUM(N4+Q4+S4+T4+U4)</f>
        <v>1446.1372</v>
      </c>
      <c r="W4" s="505"/>
      <c r="X4" s="179">
        <f>SUM(N4+T4)</f>
        <v>1225.54</v>
      </c>
      <c r="Y4" s="175">
        <f>X4*0.00948</f>
        <v>11.6181192</v>
      </c>
      <c r="Z4" s="175">
        <f aca="true" t="shared" si="0" ref="Z4:Z17">SUM(V4-Y4)</f>
        <v>1434.5190808</v>
      </c>
    </row>
    <row r="5" spans="1:26" ht="18" customHeight="1">
      <c r="A5" s="173">
        <v>2</v>
      </c>
      <c r="B5" s="206" t="s">
        <v>107</v>
      </c>
      <c r="C5" s="207"/>
      <c r="D5" s="208"/>
      <c r="E5" s="192">
        <v>388606</v>
      </c>
      <c r="F5" s="193"/>
      <c r="G5" s="194"/>
      <c r="H5" s="195">
        <v>42699</v>
      </c>
      <c r="I5" s="196"/>
      <c r="J5" s="197"/>
      <c r="K5" s="198" t="s">
        <v>171</v>
      </c>
      <c r="L5" s="199"/>
      <c r="M5" s="200"/>
      <c r="N5" s="184">
        <v>2559.62</v>
      </c>
      <c r="O5" s="185"/>
      <c r="P5" s="186"/>
      <c r="Q5" s="187">
        <f aca="true" t="shared" si="1" ref="Q5:Q28">N5*18%</f>
        <v>460.73159999999996</v>
      </c>
      <c r="R5" s="188"/>
      <c r="S5" s="183"/>
      <c r="T5" s="182">
        <v>0</v>
      </c>
      <c r="U5" s="182">
        <f aca="true" t="shared" si="2" ref="U5:U32">T5*18%</f>
        <v>0</v>
      </c>
      <c r="V5" s="504">
        <f aca="true" t="shared" si="3" ref="V5:V21">SUM(N5+Q5+S5+T5+U5)</f>
        <v>3020.3516</v>
      </c>
      <c r="W5" s="505"/>
      <c r="X5" s="179">
        <f aca="true" t="shared" si="4" ref="X5:X17">SUM(N5+T5)</f>
        <v>2559.62</v>
      </c>
      <c r="Y5" s="175">
        <f aca="true" t="shared" si="5" ref="Y5:Y32">X5*0.00948</f>
        <v>24.2651976</v>
      </c>
      <c r="Z5" s="175">
        <f t="shared" si="0"/>
        <v>2996.0864023999998</v>
      </c>
    </row>
    <row r="6" spans="1:26" ht="18" customHeight="1">
      <c r="A6" s="173">
        <v>3</v>
      </c>
      <c r="B6" s="201" t="s">
        <v>108</v>
      </c>
      <c r="C6" s="202"/>
      <c r="D6" s="203"/>
      <c r="E6" s="192">
        <v>386480</v>
      </c>
      <c r="F6" s="193"/>
      <c r="G6" s="194"/>
      <c r="H6" s="195">
        <v>42699</v>
      </c>
      <c r="I6" s="196"/>
      <c r="J6" s="197"/>
      <c r="K6" s="198" t="s">
        <v>160</v>
      </c>
      <c r="L6" s="199"/>
      <c r="M6" s="200"/>
      <c r="N6" s="184">
        <v>986.5</v>
      </c>
      <c r="O6" s="185"/>
      <c r="P6" s="186"/>
      <c r="Q6" s="187">
        <f t="shared" si="1"/>
        <v>177.57</v>
      </c>
      <c r="R6" s="188"/>
      <c r="S6" s="183"/>
      <c r="T6" s="182">
        <v>0</v>
      </c>
      <c r="U6" s="182">
        <f t="shared" si="2"/>
        <v>0</v>
      </c>
      <c r="V6" s="504">
        <f t="shared" si="3"/>
        <v>1164.07</v>
      </c>
      <c r="W6" s="505"/>
      <c r="X6" s="179">
        <f t="shared" si="4"/>
        <v>986.5</v>
      </c>
      <c r="Y6" s="175">
        <f t="shared" si="5"/>
        <v>9.352020000000001</v>
      </c>
      <c r="Z6" s="175">
        <f t="shared" si="0"/>
        <v>1154.71798</v>
      </c>
    </row>
    <row r="7" spans="1:26" ht="18" customHeight="1">
      <c r="A7" s="173">
        <v>4</v>
      </c>
      <c r="B7" s="201" t="s">
        <v>109</v>
      </c>
      <c r="C7" s="202"/>
      <c r="D7" s="203"/>
      <c r="E7" s="192">
        <v>388589</v>
      </c>
      <c r="F7" s="193"/>
      <c r="G7" s="194"/>
      <c r="H7" s="195">
        <v>42695</v>
      </c>
      <c r="I7" s="196"/>
      <c r="J7" s="197"/>
      <c r="K7" s="198" t="s">
        <v>170</v>
      </c>
      <c r="L7" s="199"/>
      <c r="M7" s="200"/>
      <c r="N7" s="184">
        <v>372.45</v>
      </c>
      <c r="O7" s="185"/>
      <c r="P7" s="186"/>
      <c r="Q7" s="187">
        <f t="shared" si="1"/>
        <v>67.041</v>
      </c>
      <c r="R7" s="188"/>
      <c r="S7" s="183"/>
      <c r="T7" s="182">
        <v>0</v>
      </c>
      <c r="U7" s="182">
        <f t="shared" si="2"/>
        <v>0</v>
      </c>
      <c r="V7" s="504">
        <f t="shared" si="3"/>
        <v>439.491</v>
      </c>
      <c r="W7" s="505"/>
      <c r="X7" s="179">
        <f t="shared" si="4"/>
        <v>372.45</v>
      </c>
      <c r="Y7" s="175">
        <f t="shared" si="5"/>
        <v>3.5308260000000002</v>
      </c>
      <c r="Z7" s="175">
        <f t="shared" si="0"/>
        <v>435.960174</v>
      </c>
    </row>
    <row r="8" spans="1:26" ht="18" customHeight="1">
      <c r="A8" s="173">
        <v>5</v>
      </c>
      <c r="B8" s="201" t="s">
        <v>121</v>
      </c>
      <c r="C8" s="202"/>
      <c r="D8" s="203"/>
      <c r="E8" s="192">
        <v>388650</v>
      </c>
      <c r="F8" s="193"/>
      <c r="G8" s="194"/>
      <c r="H8" s="195">
        <v>42699</v>
      </c>
      <c r="I8" s="196"/>
      <c r="J8" s="197"/>
      <c r="K8" s="198" t="s">
        <v>172</v>
      </c>
      <c r="L8" s="199"/>
      <c r="M8" s="200"/>
      <c r="N8" s="184">
        <v>1259.41</v>
      </c>
      <c r="O8" s="185"/>
      <c r="P8" s="186"/>
      <c r="Q8" s="187">
        <f t="shared" si="1"/>
        <v>226.6938</v>
      </c>
      <c r="R8" s="188"/>
      <c r="S8" s="183"/>
      <c r="T8" s="182">
        <v>0</v>
      </c>
      <c r="U8" s="182">
        <f t="shared" si="2"/>
        <v>0</v>
      </c>
      <c r="V8" s="504">
        <f t="shared" si="3"/>
        <v>1486.1038</v>
      </c>
      <c r="W8" s="505"/>
      <c r="X8" s="179">
        <f t="shared" si="4"/>
        <v>1259.41</v>
      </c>
      <c r="Y8" s="175">
        <f t="shared" si="5"/>
        <v>11.939206800000001</v>
      </c>
      <c r="Z8" s="175">
        <f t="shared" si="0"/>
        <v>1474.1645932000001</v>
      </c>
    </row>
    <row r="9" spans="1:26" ht="18" customHeight="1">
      <c r="A9" s="173">
        <v>6</v>
      </c>
      <c r="B9" s="201" t="s">
        <v>110</v>
      </c>
      <c r="C9" s="202"/>
      <c r="D9" s="203"/>
      <c r="E9" s="192">
        <v>386487</v>
      </c>
      <c r="F9" s="193"/>
      <c r="G9" s="194"/>
      <c r="H9" s="195">
        <v>42699</v>
      </c>
      <c r="I9" s="196"/>
      <c r="J9" s="197"/>
      <c r="K9" s="198" t="s">
        <v>176</v>
      </c>
      <c r="L9" s="199"/>
      <c r="M9" s="200"/>
      <c r="N9" s="184">
        <v>1411.23</v>
      </c>
      <c r="O9" s="185"/>
      <c r="P9" s="186"/>
      <c r="Q9" s="187">
        <f t="shared" si="1"/>
        <v>254.0214</v>
      </c>
      <c r="R9" s="188"/>
      <c r="S9" s="183"/>
      <c r="T9" s="182">
        <v>0</v>
      </c>
      <c r="U9" s="182">
        <f t="shared" si="2"/>
        <v>0</v>
      </c>
      <c r="V9" s="504">
        <f t="shared" si="3"/>
        <v>1665.2514</v>
      </c>
      <c r="W9" s="505"/>
      <c r="X9" s="179">
        <f t="shared" si="4"/>
        <v>1411.23</v>
      </c>
      <c r="Y9" s="175">
        <f t="shared" si="5"/>
        <v>13.378460400000002</v>
      </c>
      <c r="Z9" s="175">
        <f t="shared" si="0"/>
        <v>1651.8729396</v>
      </c>
    </row>
    <row r="10" spans="1:26" ht="18" customHeight="1">
      <c r="A10" s="173">
        <v>7</v>
      </c>
      <c r="B10" s="201" t="s">
        <v>123</v>
      </c>
      <c r="C10" s="202"/>
      <c r="D10" s="203"/>
      <c r="E10" s="192">
        <v>490034</v>
      </c>
      <c r="F10" s="193"/>
      <c r="G10" s="194"/>
      <c r="H10" s="195">
        <v>42698</v>
      </c>
      <c r="I10" s="196"/>
      <c r="J10" s="197"/>
      <c r="K10" s="198" t="s">
        <v>155</v>
      </c>
      <c r="L10" s="199"/>
      <c r="M10" s="200"/>
      <c r="N10" s="184">
        <v>664.95</v>
      </c>
      <c r="O10" s="185"/>
      <c r="P10" s="186"/>
      <c r="Q10" s="187">
        <f t="shared" si="1"/>
        <v>119.691</v>
      </c>
      <c r="R10" s="188"/>
      <c r="S10" s="183"/>
      <c r="T10" s="182">
        <v>0</v>
      </c>
      <c r="U10" s="182">
        <f t="shared" si="2"/>
        <v>0</v>
      </c>
      <c r="V10" s="504">
        <f t="shared" si="3"/>
        <v>784.6410000000001</v>
      </c>
      <c r="W10" s="505"/>
      <c r="X10" s="179">
        <f t="shared" si="4"/>
        <v>664.95</v>
      </c>
      <c r="Y10" s="175">
        <f t="shared" si="5"/>
        <v>6.303726000000001</v>
      </c>
      <c r="Z10" s="175">
        <f t="shared" si="0"/>
        <v>778.3372740000001</v>
      </c>
    </row>
    <row r="11" spans="1:26" ht="18" customHeight="1">
      <c r="A11" s="173">
        <v>8</v>
      </c>
      <c r="B11" s="201" t="s">
        <v>123</v>
      </c>
      <c r="C11" s="202"/>
      <c r="D11" s="203"/>
      <c r="E11" s="192">
        <v>490029</v>
      </c>
      <c r="F11" s="193"/>
      <c r="G11" s="194"/>
      <c r="H11" s="195">
        <v>42698</v>
      </c>
      <c r="I11" s="196"/>
      <c r="J11" s="197"/>
      <c r="K11" s="198" t="s">
        <v>153</v>
      </c>
      <c r="L11" s="199"/>
      <c r="M11" s="200"/>
      <c r="N11" s="184">
        <v>1704.21</v>
      </c>
      <c r="O11" s="185"/>
      <c r="P11" s="186"/>
      <c r="Q11" s="187">
        <f t="shared" si="1"/>
        <v>306.7578</v>
      </c>
      <c r="R11" s="188"/>
      <c r="S11" s="183"/>
      <c r="T11" s="182">
        <v>0</v>
      </c>
      <c r="U11" s="182">
        <f t="shared" si="2"/>
        <v>0</v>
      </c>
      <c r="V11" s="504">
        <f t="shared" si="3"/>
        <v>2010.9678</v>
      </c>
      <c r="W11" s="505"/>
      <c r="X11" s="179">
        <f t="shared" si="4"/>
        <v>1704.21</v>
      </c>
      <c r="Y11" s="175">
        <f t="shared" si="5"/>
        <v>16.1559108</v>
      </c>
      <c r="Z11" s="175">
        <f t="shared" si="0"/>
        <v>1994.8118892</v>
      </c>
    </row>
    <row r="12" spans="1:26" ht="18" customHeight="1">
      <c r="A12" s="173">
        <v>9</v>
      </c>
      <c r="B12" s="201" t="s">
        <v>124</v>
      </c>
      <c r="C12" s="202"/>
      <c r="D12" s="203"/>
      <c r="E12" s="192">
        <v>386470</v>
      </c>
      <c r="F12" s="193"/>
      <c r="G12" s="194"/>
      <c r="H12" s="195">
        <v>42700</v>
      </c>
      <c r="I12" s="196"/>
      <c r="J12" s="197"/>
      <c r="K12" s="198" t="s">
        <v>169</v>
      </c>
      <c r="L12" s="199"/>
      <c r="M12" s="200"/>
      <c r="N12" s="184">
        <v>1603.5</v>
      </c>
      <c r="O12" s="185"/>
      <c r="P12" s="186"/>
      <c r="Q12" s="187">
        <f t="shared" si="1"/>
        <v>288.63</v>
      </c>
      <c r="R12" s="188"/>
      <c r="S12" s="183"/>
      <c r="T12" s="182">
        <v>0</v>
      </c>
      <c r="U12" s="182">
        <f t="shared" si="2"/>
        <v>0</v>
      </c>
      <c r="V12" s="504">
        <f t="shared" si="3"/>
        <v>1892.13</v>
      </c>
      <c r="W12" s="505"/>
      <c r="X12" s="179">
        <f t="shared" si="4"/>
        <v>1603.5</v>
      </c>
      <c r="Y12" s="175">
        <f t="shared" si="5"/>
        <v>15.20118</v>
      </c>
      <c r="Z12" s="175">
        <f t="shared" si="0"/>
        <v>1876.92882</v>
      </c>
    </row>
    <row r="13" spans="1:26" ht="18" customHeight="1">
      <c r="A13" s="173">
        <v>10</v>
      </c>
      <c r="B13" s="206" t="s">
        <v>118</v>
      </c>
      <c r="C13" s="207"/>
      <c r="D13" s="208"/>
      <c r="E13" s="192">
        <v>402076</v>
      </c>
      <c r="F13" s="193"/>
      <c r="G13" s="194"/>
      <c r="H13" s="195">
        <v>42702</v>
      </c>
      <c r="I13" s="196"/>
      <c r="J13" s="197"/>
      <c r="K13" s="198" t="s">
        <v>175</v>
      </c>
      <c r="L13" s="199"/>
      <c r="M13" s="200"/>
      <c r="N13" s="184">
        <v>5805.24</v>
      </c>
      <c r="O13" s="185"/>
      <c r="P13" s="186"/>
      <c r="Q13" s="187">
        <f t="shared" si="1"/>
        <v>1044.9432</v>
      </c>
      <c r="R13" s="188"/>
      <c r="S13" s="183"/>
      <c r="T13" s="182">
        <v>0</v>
      </c>
      <c r="U13" s="182">
        <f t="shared" si="2"/>
        <v>0</v>
      </c>
      <c r="V13" s="504">
        <f t="shared" si="3"/>
        <v>6850.1831999999995</v>
      </c>
      <c r="W13" s="505"/>
      <c r="X13" s="179">
        <f t="shared" si="4"/>
        <v>5805.24</v>
      </c>
      <c r="Y13" s="175">
        <f t="shared" si="5"/>
        <v>55.033675200000005</v>
      </c>
      <c r="Z13" s="175">
        <f t="shared" si="0"/>
        <v>6795.149524799999</v>
      </c>
    </row>
    <row r="14" spans="1:26" ht="18" customHeight="1">
      <c r="A14" s="173">
        <v>11</v>
      </c>
      <c r="B14" s="206" t="s">
        <v>129</v>
      </c>
      <c r="C14" s="207"/>
      <c r="D14" s="208"/>
      <c r="E14" s="192">
        <v>1126262</v>
      </c>
      <c r="F14" s="193"/>
      <c r="G14" s="194"/>
      <c r="H14" s="195">
        <v>42699</v>
      </c>
      <c r="I14" s="196"/>
      <c r="J14" s="197"/>
      <c r="K14" s="198" t="s">
        <v>156</v>
      </c>
      <c r="L14" s="199"/>
      <c r="M14" s="200"/>
      <c r="N14" s="184">
        <v>1424.32</v>
      </c>
      <c r="O14" s="185"/>
      <c r="P14" s="186"/>
      <c r="Q14" s="187">
        <f t="shared" si="1"/>
        <v>256.3776</v>
      </c>
      <c r="R14" s="188"/>
      <c r="S14" s="183"/>
      <c r="T14" s="182">
        <v>0</v>
      </c>
      <c r="U14" s="182">
        <f t="shared" si="2"/>
        <v>0</v>
      </c>
      <c r="V14" s="504">
        <f t="shared" si="3"/>
        <v>1680.6976</v>
      </c>
      <c r="W14" s="505"/>
      <c r="X14" s="179">
        <f t="shared" si="4"/>
        <v>1424.32</v>
      </c>
      <c r="Y14" s="175">
        <f t="shared" si="5"/>
        <v>13.5025536</v>
      </c>
      <c r="Z14" s="175">
        <f t="shared" si="0"/>
        <v>1667.1950464</v>
      </c>
    </row>
    <row r="15" spans="1:26" ht="18" customHeight="1">
      <c r="A15" s="173">
        <v>12</v>
      </c>
      <c r="B15" s="201" t="s">
        <v>119</v>
      </c>
      <c r="C15" s="202"/>
      <c r="D15" s="203"/>
      <c r="E15" s="192">
        <v>386520</v>
      </c>
      <c r="F15" s="193"/>
      <c r="G15" s="194"/>
      <c r="H15" s="195">
        <v>42699</v>
      </c>
      <c r="I15" s="196"/>
      <c r="J15" s="197"/>
      <c r="K15" s="198" t="s">
        <v>162</v>
      </c>
      <c r="L15" s="199"/>
      <c r="M15" s="200"/>
      <c r="N15" s="184">
        <v>1798.72</v>
      </c>
      <c r="O15" s="185"/>
      <c r="P15" s="186"/>
      <c r="Q15" s="187">
        <f t="shared" si="1"/>
        <v>323.76959999999997</v>
      </c>
      <c r="R15" s="188"/>
      <c r="S15" s="183"/>
      <c r="T15" s="182">
        <v>0</v>
      </c>
      <c r="U15" s="182">
        <f t="shared" si="2"/>
        <v>0</v>
      </c>
      <c r="V15" s="504">
        <f t="shared" si="3"/>
        <v>2122.4896</v>
      </c>
      <c r="W15" s="505"/>
      <c r="X15" s="179">
        <f t="shared" si="4"/>
        <v>1798.72</v>
      </c>
      <c r="Y15" s="175">
        <f t="shared" si="5"/>
        <v>17.051865600000003</v>
      </c>
      <c r="Z15" s="175">
        <f t="shared" si="0"/>
        <v>2105.4377344</v>
      </c>
    </row>
    <row r="16" spans="1:26" ht="18" customHeight="1">
      <c r="A16" s="173">
        <v>13</v>
      </c>
      <c r="B16" s="201" t="s">
        <v>119</v>
      </c>
      <c r="C16" s="202"/>
      <c r="D16" s="203"/>
      <c r="E16" s="192">
        <v>978959</v>
      </c>
      <c r="F16" s="193"/>
      <c r="G16" s="194"/>
      <c r="H16" s="195">
        <v>42699</v>
      </c>
      <c r="I16" s="196"/>
      <c r="J16" s="197"/>
      <c r="K16" s="198" t="s">
        <v>161</v>
      </c>
      <c r="L16" s="199"/>
      <c r="M16" s="200"/>
      <c r="N16" s="184">
        <v>162.79</v>
      </c>
      <c r="O16" s="185"/>
      <c r="P16" s="186"/>
      <c r="Q16" s="187">
        <f t="shared" si="1"/>
        <v>29.3022</v>
      </c>
      <c r="R16" s="188"/>
      <c r="S16" s="183"/>
      <c r="T16" s="182">
        <v>0</v>
      </c>
      <c r="U16" s="182">
        <f t="shared" si="2"/>
        <v>0</v>
      </c>
      <c r="V16" s="504">
        <f t="shared" si="3"/>
        <v>192.0922</v>
      </c>
      <c r="W16" s="505"/>
      <c r="X16" s="179">
        <f t="shared" si="4"/>
        <v>162.79</v>
      </c>
      <c r="Y16" s="175">
        <f t="shared" si="5"/>
        <v>1.5432492</v>
      </c>
      <c r="Z16" s="175">
        <f t="shared" si="0"/>
        <v>190.5489508</v>
      </c>
    </row>
    <row r="17" spans="1:26" ht="18" customHeight="1">
      <c r="A17" s="173">
        <v>14</v>
      </c>
      <c r="B17" s="201" t="s">
        <v>135</v>
      </c>
      <c r="C17" s="202"/>
      <c r="D17" s="203"/>
      <c r="E17" s="192">
        <v>1148964</v>
      </c>
      <c r="F17" s="193"/>
      <c r="G17" s="194"/>
      <c r="H17" s="195">
        <v>42702</v>
      </c>
      <c r="I17" s="196"/>
      <c r="J17" s="197"/>
      <c r="K17" s="198" t="s">
        <v>177</v>
      </c>
      <c r="L17" s="199"/>
      <c r="M17" s="200"/>
      <c r="N17" s="184">
        <v>1002.27</v>
      </c>
      <c r="O17" s="185"/>
      <c r="P17" s="186"/>
      <c r="Q17" s="187">
        <f t="shared" si="1"/>
        <v>180.40859999999998</v>
      </c>
      <c r="R17" s="188"/>
      <c r="S17" s="183"/>
      <c r="T17" s="182">
        <v>0</v>
      </c>
      <c r="U17" s="182">
        <f t="shared" si="2"/>
        <v>0</v>
      </c>
      <c r="V17" s="504">
        <f t="shared" si="3"/>
        <v>1182.6786</v>
      </c>
      <c r="W17" s="505"/>
      <c r="X17" s="179">
        <f t="shared" si="4"/>
        <v>1002.27</v>
      </c>
      <c r="Y17" s="175">
        <f t="shared" si="5"/>
        <v>9.5015196</v>
      </c>
      <c r="Z17" s="175">
        <f t="shared" si="0"/>
        <v>1173.1770804</v>
      </c>
    </row>
    <row r="18" spans="1:26" ht="18" customHeight="1">
      <c r="A18" s="173">
        <v>15</v>
      </c>
      <c r="B18" s="201" t="s">
        <v>140</v>
      </c>
      <c r="C18" s="202"/>
      <c r="D18" s="203"/>
      <c r="E18" s="192">
        <v>1197394</v>
      </c>
      <c r="F18" s="193"/>
      <c r="G18" s="194"/>
      <c r="H18" s="195">
        <v>42699</v>
      </c>
      <c r="I18" s="196"/>
      <c r="J18" s="197"/>
      <c r="K18" s="198" t="s">
        <v>163</v>
      </c>
      <c r="L18" s="199"/>
      <c r="M18" s="200"/>
      <c r="N18" s="184">
        <v>1276.42</v>
      </c>
      <c r="O18" s="185"/>
      <c r="P18" s="186"/>
      <c r="Q18" s="187">
        <f t="shared" si="1"/>
        <v>229.75560000000002</v>
      </c>
      <c r="R18" s="188"/>
      <c r="S18" s="183"/>
      <c r="T18" s="182">
        <v>0</v>
      </c>
      <c r="U18" s="182">
        <f t="shared" si="2"/>
        <v>0</v>
      </c>
      <c r="V18" s="504">
        <f t="shared" si="3"/>
        <v>1506.1756</v>
      </c>
      <c r="W18" s="505"/>
      <c r="X18" s="179">
        <f>SUM(N18+T18)</f>
        <v>1276.42</v>
      </c>
      <c r="Y18" s="175">
        <f t="shared" si="5"/>
        <v>12.100461600000001</v>
      </c>
      <c r="Z18" s="175">
        <f aca="true" t="shared" si="6" ref="Z18:Z27">SUM(V18-Y18)</f>
        <v>1494.0751384</v>
      </c>
    </row>
    <row r="19" spans="1:26" ht="18" customHeight="1">
      <c r="A19" s="173">
        <v>16</v>
      </c>
      <c r="B19" s="201" t="s">
        <v>123</v>
      </c>
      <c r="C19" s="202"/>
      <c r="D19" s="203"/>
      <c r="E19" s="192">
        <v>1189053</v>
      </c>
      <c r="F19" s="193"/>
      <c r="G19" s="194"/>
      <c r="H19" s="195">
        <v>42698</v>
      </c>
      <c r="I19" s="196"/>
      <c r="J19" s="197"/>
      <c r="K19" s="198" t="s">
        <v>154</v>
      </c>
      <c r="L19" s="199"/>
      <c r="M19" s="200"/>
      <c r="N19" s="184">
        <v>200.89</v>
      </c>
      <c r="O19" s="185"/>
      <c r="P19" s="186"/>
      <c r="Q19" s="187">
        <f t="shared" si="1"/>
        <v>36.160199999999996</v>
      </c>
      <c r="R19" s="188"/>
      <c r="S19" s="183"/>
      <c r="T19" s="182">
        <v>0</v>
      </c>
      <c r="U19" s="182">
        <f t="shared" si="2"/>
        <v>0</v>
      </c>
      <c r="V19" s="504">
        <f t="shared" si="3"/>
        <v>237.0502</v>
      </c>
      <c r="W19" s="505"/>
      <c r="X19" s="179">
        <f>SUM(N19+T19)</f>
        <v>200.89</v>
      </c>
      <c r="Y19" s="175">
        <f t="shared" si="5"/>
        <v>1.9044372</v>
      </c>
      <c r="Z19" s="175">
        <f t="shared" si="6"/>
        <v>235.1457628</v>
      </c>
    </row>
    <row r="20" spans="1:26" ht="18" customHeight="1">
      <c r="A20" s="173">
        <v>17</v>
      </c>
      <c r="B20" s="201" t="s">
        <v>141</v>
      </c>
      <c r="C20" s="202"/>
      <c r="D20" s="203"/>
      <c r="E20" s="192">
        <v>1380021</v>
      </c>
      <c r="F20" s="193"/>
      <c r="G20" s="194"/>
      <c r="H20" s="195">
        <v>42699</v>
      </c>
      <c r="I20" s="196"/>
      <c r="J20" s="197"/>
      <c r="K20" s="198" t="s">
        <v>166</v>
      </c>
      <c r="L20" s="199"/>
      <c r="M20" s="200"/>
      <c r="N20" s="184">
        <v>390.38</v>
      </c>
      <c r="O20" s="185"/>
      <c r="P20" s="186"/>
      <c r="Q20" s="187">
        <f t="shared" si="1"/>
        <v>70.2684</v>
      </c>
      <c r="R20" s="188"/>
      <c r="S20" s="183"/>
      <c r="T20" s="182">
        <v>0</v>
      </c>
      <c r="U20" s="182">
        <f t="shared" si="2"/>
        <v>0</v>
      </c>
      <c r="V20" s="504">
        <f t="shared" si="3"/>
        <v>460.6484</v>
      </c>
      <c r="W20" s="505"/>
      <c r="X20" s="179">
        <f aca="true" t="shared" si="7" ref="X20:X27">SUM(N20+T20+S20)</f>
        <v>390.38</v>
      </c>
      <c r="Y20" s="175">
        <f t="shared" si="5"/>
        <v>3.7008024</v>
      </c>
      <c r="Z20" s="175">
        <f t="shared" si="6"/>
        <v>456.9475976</v>
      </c>
    </row>
    <row r="21" spans="1:26" ht="18" customHeight="1">
      <c r="A21" s="173">
        <v>18</v>
      </c>
      <c r="B21" s="201" t="s">
        <v>145</v>
      </c>
      <c r="C21" s="202"/>
      <c r="D21" s="203"/>
      <c r="E21" s="192">
        <v>1381101</v>
      </c>
      <c r="F21" s="193"/>
      <c r="G21" s="194"/>
      <c r="H21" s="195">
        <v>42702</v>
      </c>
      <c r="I21" s="196"/>
      <c r="J21" s="197"/>
      <c r="K21" s="198" t="s">
        <v>178</v>
      </c>
      <c r="L21" s="199"/>
      <c r="M21" s="200"/>
      <c r="N21" s="184">
        <v>1413.37</v>
      </c>
      <c r="O21" s="185"/>
      <c r="P21" s="186"/>
      <c r="Q21" s="187">
        <f t="shared" si="1"/>
        <v>254.40659999999997</v>
      </c>
      <c r="R21" s="188"/>
      <c r="S21" s="183"/>
      <c r="T21" s="182">
        <v>0</v>
      </c>
      <c r="U21" s="182">
        <f t="shared" si="2"/>
        <v>0</v>
      </c>
      <c r="V21" s="504">
        <f t="shared" si="3"/>
        <v>1667.7766</v>
      </c>
      <c r="W21" s="505"/>
      <c r="X21" s="179">
        <f t="shared" si="7"/>
        <v>1413.37</v>
      </c>
      <c r="Y21" s="175">
        <f t="shared" si="5"/>
        <v>13.3987476</v>
      </c>
      <c r="Z21" s="175">
        <f t="shared" si="6"/>
        <v>1654.3778524</v>
      </c>
    </row>
    <row r="22" spans="1:26" ht="18" customHeight="1">
      <c r="A22" s="173">
        <v>19</v>
      </c>
      <c r="B22" s="201" t="s">
        <v>146</v>
      </c>
      <c r="C22" s="202"/>
      <c r="D22" s="203"/>
      <c r="E22" s="192">
        <v>396181</v>
      </c>
      <c r="F22" s="193"/>
      <c r="G22" s="194"/>
      <c r="H22" s="195">
        <v>42699</v>
      </c>
      <c r="I22" s="196"/>
      <c r="J22" s="197"/>
      <c r="K22" s="198" t="s">
        <v>157</v>
      </c>
      <c r="L22" s="199"/>
      <c r="M22" s="200"/>
      <c r="N22" s="184">
        <v>837.35</v>
      </c>
      <c r="O22" s="185"/>
      <c r="P22" s="186"/>
      <c r="Q22" s="187">
        <f t="shared" si="1"/>
        <v>150.72299999999998</v>
      </c>
      <c r="R22" s="188"/>
      <c r="S22" s="183"/>
      <c r="T22" s="182">
        <v>0</v>
      </c>
      <c r="U22" s="182">
        <f t="shared" si="2"/>
        <v>0</v>
      </c>
      <c r="V22" s="504">
        <f>SUM(N22+Q22+S22+T22+U22)</f>
        <v>988.073</v>
      </c>
      <c r="W22" s="505"/>
      <c r="X22" s="179">
        <f t="shared" si="7"/>
        <v>837.35</v>
      </c>
      <c r="Y22" s="175">
        <f t="shared" si="5"/>
        <v>7.938078000000001</v>
      </c>
      <c r="Z22" s="175">
        <f t="shared" si="6"/>
        <v>980.134922</v>
      </c>
    </row>
    <row r="23" spans="1:26" ht="18" customHeight="1">
      <c r="A23" s="173">
        <v>20</v>
      </c>
      <c r="B23" s="201" t="s">
        <v>147</v>
      </c>
      <c r="C23" s="202"/>
      <c r="D23" s="203"/>
      <c r="E23" s="192">
        <v>1381087</v>
      </c>
      <c r="F23" s="193"/>
      <c r="G23" s="194"/>
      <c r="H23" s="195">
        <v>42699</v>
      </c>
      <c r="I23" s="196"/>
      <c r="J23" s="197"/>
      <c r="K23" s="198" t="s">
        <v>159</v>
      </c>
      <c r="L23" s="199"/>
      <c r="M23" s="200"/>
      <c r="N23" s="184">
        <v>56.94</v>
      </c>
      <c r="O23" s="185"/>
      <c r="P23" s="186"/>
      <c r="Q23" s="187">
        <f>N23*18%</f>
        <v>10.2492</v>
      </c>
      <c r="R23" s="188"/>
      <c r="S23" s="183"/>
      <c r="T23" s="182">
        <v>0</v>
      </c>
      <c r="U23" s="182">
        <f t="shared" si="2"/>
        <v>0</v>
      </c>
      <c r="V23" s="504">
        <f aca="true" t="shared" si="8" ref="V23:V28">SUM(N23+Q23+S23+T23+U23)</f>
        <v>67.1892</v>
      </c>
      <c r="W23" s="505"/>
      <c r="X23" s="179">
        <f t="shared" si="7"/>
        <v>56.94</v>
      </c>
      <c r="Y23" s="175">
        <f t="shared" si="5"/>
        <v>0.5397912</v>
      </c>
      <c r="Z23" s="175">
        <f t="shared" si="6"/>
        <v>66.6494088</v>
      </c>
    </row>
    <row r="24" spans="1:26" ht="18" customHeight="1">
      <c r="A24" s="173">
        <v>21</v>
      </c>
      <c r="B24" s="201" t="s">
        <v>147</v>
      </c>
      <c r="C24" s="202"/>
      <c r="D24" s="203"/>
      <c r="E24" s="192">
        <v>1381562</v>
      </c>
      <c r="F24" s="193"/>
      <c r="G24" s="194"/>
      <c r="H24" s="195">
        <v>42699</v>
      </c>
      <c r="I24" s="196"/>
      <c r="J24" s="197"/>
      <c r="K24" s="198" t="s">
        <v>158</v>
      </c>
      <c r="L24" s="199"/>
      <c r="M24" s="200"/>
      <c r="N24" s="184">
        <v>622.75</v>
      </c>
      <c r="O24" s="185"/>
      <c r="P24" s="186"/>
      <c r="Q24" s="187">
        <f t="shared" si="1"/>
        <v>112.095</v>
      </c>
      <c r="R24" s="188"/>
      <c r="S24" s="183"/>
      <c r="T24" s="182">
        <v>0</v>
      </c>
      <c r="U24" s="182">
        <f t="shared" si="2"/>
        <v>0</v>
      </c>
      <c r="V24" s="504">
        <f t="shared" si="8"/>
        <v>734.845</v>
      </c>
      <c r="W24" s="505"/>
      <c r="X24" s="179">
        <f t="shared" si="7"/>
        <v>622.75</v>
      </c>
      <c r="Y24" s="175">
        <f t="shared" si="5"/>
        <v>5.90367</v>
      </c>
      <c r="Z24" s="175">
        <f t="shared" si="6"/>
        <v>728.94133</v>
      </c>
    </row>
    <row r="25" spans="1:26" ht="18" customHeight="1">
      <c r="A25" s="173">
        <v>22</v>
      </c>
      <c r="B25" s="201" t="s">
        <v>106</v>
      </c>
      <c r="C25" s="202"/>
      <c r="D25" s="203"/>
      <c r="E25" s="192">
        <v>1441183</v>
      </c>
      <c r="F25" s="193"/>
      <c r="G25" s="194"/>
      <c r="H25" s="195">
        <v>42699</v>
      </c>
      <c r="I25" s="196"/>
      <c r="J25" s="197"/>
      <c r="K25" s="198" t="s">
        <v>181</v>
      </c>
      <c r="L25" s="199"/>
      <c r="M25" s="200"/>
      <c r="N25" s="184">
        <v>680.52</v>
      </c>
      <c r="O25" s="185"/>
      <c r="P25" s="186"/>
      <c r="Q25" s="187">
        <f t="shared" si="1"/>
        <v>122.49359999999999</v>
      </c>
      <c r="R25" s="188"/>
      <c r="S25" s="183"/>
      <c r="T25" s="182">
        <v>0</v>
      </c>
      <c r="U25" s="182">
        <f t="shared" si="2"/>
        <v>0</v>
      </c>
      <c r="V25" s="504">
        <f t="shared" si="8"/>
        <v>803.0136</v>
      </c>
      <c r="W25" s="505"/>
      <c r="X25" s="179">
        <f t="shared" si="7"/>
        <v>680.52</v>
      </c>
      <c r="Y25" s="175">
        <f t="shared" si="5"/>
        <v>6.4513296</v>
      </c>
      <c r="Z25" s="175">
        <f t="shared" si="6"/>
        <v>796.5622704</v>
      </c>
    </row>
    <row r="26" spans="1:26" ht="18" customHeight="1">
      <c r="A26" s="173">
        <v>23</v>
      </c>
      <c r="B26" s="201" t="s">
        <v>148</v>
      </c>
      <c r="C26" s="202"/>
      <c r="D26" s="203"/>
      <c r="E26" s="192">
        <v>1450390</v>
      </c>
      <c r="F26" s="193"/>
      <c r="G26" s="194"/>
      <c r="H26" s="195">
        <v>42700</v>
      </c>
      <c r="I26" s="196"/>
      <c r="J26" s="197"/>
      <c r="K26" s="198" t="s">
        <v>174</v>
      </c>
      <c r="L26" s="199"/>
      <c r="M26" s="200"/>
      <c r="N26" s="184">
        <v>1282.12</v>
      </c>
      <c r="O26" s="185"/>
      <c r="P26" s="186"/>
      <c r="Q26" s="187">
        <f t="shared" si="1"/>
        <v>230.78159999999997</v>
      </c>
      <c r="R26" s="188"/>
      <c r="S26" s="183"/>
      <c r="T26" s="182">
        <v>0</v>
      </c>
      <c r="U26" s="182">
        <f t="shared" si="2"/>
        <v>0</v>
      </c>
      <c r="V26" s="504">
        <f t="shared" si="8"/>
        <v>1512.9016</v>
      </c>
      <c r="W26" s="505"/>
      <c r="X26" s="179">
        <f t="shared" si="7"/>
        <v>1282.12</v>
      </c>
      <c r="Y26" s="175">
        <f t="shared" si="5"/>
        <v>12.1544976</v>
      </c>
      <c r="Z26" s="175">
        <f t="shared" si="6"/>
        <v>1500.7471024</v>
      </c>
    </row>
    <row r="27" spans="1:26" ht="18" customHeight="1">
      <c r="A27" s="173">
        <v>24</v>
      </c>
      <c r="B27" s="201" t="s">
        <v>149</v>
      </c>
      <c r="C27" s="202"/>
      <c r="D27" s="203"/>
      <c r="E27" s="192">
        <v>1601925</v>
      </c>
      <c r="F27" s="193"/>
      <c r="G27" s="194"/>
      <c r="H27" s="195">
        <v>42702</v>
      </c>
      <c r="I27" s="196"/>
      <c r="J27" s="197"/>
      <c r="K27" s="198" t="s">
        <v>152</v>
      </c>
      <c r="L27" s="199"/>
      <c r="M27" s="200"/>
      <c r="N27" s="184">
        <v>667.23</v>
      </c>
      <c r="O27" s="185"/>
      <c r="P27" s="186"/>
      <c r="Q27" s="187">
        <f t="shared" si="1"/>
        <v>120.1014</v>
      </c>
      <c r="R27" s="188"/>
      <c r="S27" s="183"/>
      <c r="T27" s="182">
        <v>0</v>
      </c>
      <c r="U27" s="182">
        <f t="shared" si="2"/>
        <v>0</v>
      </c>
      <c r="V27" s="504">
        <f t="shared" si="8"/>
        <v>787.3314</v>
      </c>
      <c r="W27" s="505"/>
      <c r="X27" s="179">
        <f t="shared" si="7"/>
        <v>667.23</v>
      </c>
      <c r="Y27" s="175">
        <f t="shared" si="5"/>
        <v>6.325340400000001</v>
      </c>
      <c r="Z27" s="175">
        <f t="shared" si="6"/>
        <v>781.0060596000001</v>
      </c>
    </row>
    <row r="28" spans="1:26" ht="18" customHeight="1">
      <c r="A28" s="173">
        <v>25</v>
      </c>
      <c r="B28" s="189" t="s">
        <v>150</v>
      </c>
      <c r="C28" s="190"/>
      <c r="D28" s="191"/>
      <c r="E28" s="192">
        <v>1608680</v>
      </c>
      <c r="F28" s="193"/>
      <c r="G28" s="194"/>
      <c r="H28" s="195">
        <v>42702</v>
      </c>
      <c r="I28" s="196"/>
      <c r="J28" s="197"/>
      <c r="K28" s="198" t="s">
        <v>182</v>
      </c>
      <c r="L28" s="199"/>
      <c r="M28" s="200"/>
      <c r="N28" s="184">
        <v>317.49</v>
      </c>
      <c r="O28" s="185"/>
      <c r="P28" s="186"/>
      <c r="Q28" s="187">
        <f t="shared" si="1"/>
        <v>57.1482</v>
      </c>
      <c r="R28" s="188"/>
      <c r="S28" s="183"/>
      <c r="T28" s="182">
        <v>0</v>
      </c>
      <c r="U28" s="182">
        <f t="shared" si="2"/>
        <v>0</v>
      </c>
      <c r="V28" s="504">
        <f t="shared" si="8"/>
        <v>374.6382</v>
      </c>
      <c r="W28" s="505"/>
      <c r="X28" s="179">
        <f>SUM(N28+T28+S28)</f>
        <v>317.49</v>
      </c>
      <c r="Y28" s="175">
        <f t="shared" si="5"/>
        <v>3.0098052</v>
      </c>
      <c r="Z28" s="175">
        <f>SUM(V28-Y28)</f>
        <v>371.62839479999997</v>
      </c>
    </row>
    <row r="29" spans="1:26" ht="18" customHeight="1">
      <c r="A29" s="173">
        <v>26</v>
      </c>
      <c r="B29" s="189" t="s">
        <v>164</v>
      </c>
      <c r="C29" s="190"/>
      <c r="D29" s="191"/>
      <c r="E29" s="192">
        <v>1727160</v>
      </c>
      <c r="F29" s="193"/>
      <c r="G29" s="194"/>
      <c r="H29" s="195">
        <v>42702</v>
      </c>
      <c r="I29" s="196"/>
      <c r="J29" s="197"/>
      <c r="K29" s="198" t="s">
        <v>165</v>
      </c>
      <c r="L29" s="199"/>
      <c r="M29" s="200"/>
      <c r="N29" s="184">
        <v>1283.2</v>
      </c>
      <c r="O29" s="185"/>
      <c r="P29" s="186"/>
      <c r="Q29" s="187">
        <f>N29*18%</f>
        <v>230.976</v>
      </c>
      <c r="R29" s="188"/>
      <c r="S29" s="183"/>
      <c r="T29" s="182">
        <v>0</v>
      </c>
      <c r="U29" s="182">
        <f t="shared" si="2"/>
        <v>0</v>
      </c>
      <c r="V29" s="504">
        <f>SUM(N29+Q29+S29+T29+U29)</f>
        <v>1514.176</v>
      </c>
      <c r="W29" s="505"/>
      <c r="X29" s="179">
        <f>SUM(N29+T29+S29)</f>
        <v>1283.2</v>
      </c>
      <c r="Y29" s="175">
        <f t="shared" si="5"/>
        <v>12.164736000000001</v>
      </c>
      <c r="Z29" s="175">
        <f>SUM(V29-Y29)</f>
        <v>1502.011264</v>
      </c>
    </row>
    <row r="30" spans="1:26" ht="18" customHeight="1">
      <c r="A30" s="173">
        <v>27</v>
      </c>
      <c r="B30" s="189" t="s">
        <v>167</v>
      </c>
      <c r="C30" s="190"/>
      <c r="D30" s="191"/>
      <c r="E30" s="192">
        <v>1714534</v>
      </c>
      <c r="F30" s="193"/>
      <c r="G30" s="194"/>
      <c r="H30" s="195">
        <v>42699</v>
      </c>
      <c r="I30" s="196"/>
      <c r="J30" s="197"/>
      <c r="K30" s="198" t="s">
        <v>168</v>
      </c>
      <c r="L30" s="199"/>
      <c r="M30" s="200"/>
      <c r="N30" s="184">
        <v>1313.3</v>
      </c>
      <c r="O30" s="185"/>
      <c r="P30" s="186"/>
      <c r="Q30" s="187">
        <f>N30*18%</f>
        <v>236.39399999999998</v>
      </c>
      <c r="R30" s="188"/>
      <c r="S30" s="183"/>
      <c r="T30" s="182">
        <v>0</v>
      </c>
      <c r="U30" s="182">
        <f t="shared" si="2"/>
        <v>0</v>
      </c>
      <c r="V30" s="504">
        <f>SUM(N30+Q30+S30+T30+U30)</f>
        <v>1549.694</v>
      </c>
      <c r="W30" s="505"/>
      <c r="X30" s="179">
        <f>SUM(N30+T30+S30)</f>
        <v>1313.3</v>
      </c>
      <c r="Y30" s="175">
        <f t="shared" si="5"/>
        <v>12.450084</v>
      </c>
      <c r="Z30" s="175">
        <f>SUM(V30-Y30)</f>
        <v>1537.243916</v>
      </c>
    </row>
    <row r="31" spans="1:26" ht="18" customHeight="1">
      <c r="A31" s="173">
        <v>28</v>
      </c>
      <c r="B31" s="189" t="s">
        <v>179</v>
      </c>
      <c r="C31" s="190"/>
      <c r="D31" s="191"/>
      <c r="E31" s="192">
        <v>1715716</v>
      </c>
      <c r="F31" s="193"/>
      <c r="G31" s="194"/>
      <c r="H31" s="195">
        <v>42700</v>
      </c>
      <c r="I31" s="196"/>
      <c r="J31" s="197"/>
      <c r="K31" s="198" t="s">
        <v>180</v>
      </c>
      <c r="L31" s="199"/>
      <c r="M31" s="200"/>
      <c r="N31" s="184">
        <v>967.66</v>
      </c>
      <c r="O31" s="185"/>
      <c r="P31" s="186"/>
      <c r="Q31" s="187">
        <f>N31*18%</f>
        <v>174.1788</v>
      </c>
      <c r="R31" s="188"/>
      <c r="S31" s="183"/>
      <c r="T31" s="182">
        <v>0</v>
      </c>
      <c r="U31" s="182">
        <f t="shared" si="2"/>
        <v>0</v>
      </c>
      <c r="V31" s="504">
        <f>SUM(N31+Q31+S31+T31+U31)</f>
        <v>1141.8388</v>
      </c>
      <c r="W31" s="505"/>
      <c r="X31" s="179">
        <f>SUM(N31+T31+S31)</f>
        <v>967.66</v>
      </c>
      <c r="Y31" s="175">
        <f t="shared" si="5"/>
        <v>9.1734168</v>
      </c>
      <c r="Z31" s="175">
        <f>SUM(V31-Y31)</f>
        <v>1132.6653832</v>
      </c>
    </row>
    <row r="32" spans="1:26" ht="18" customHeight="1">
      <c r="A32" s="173">
        <v>29</v>
      </c>
      <c r="B32" s="189" t="s">
        <v>183</v>
      </c>
      <c r="C32" s="190"/>
      <c r="D32" s="191"/>
      <c r="E32" s="192">
        <v>86849</v>
      </c>
      <c r="F32" s="193"/>
      <c r="G32" s="194"/>
      <c r="H32" s="195">
        <v>42699</v>
      </c>
      <c r="I32" s="196"/>
      <c r="J32" s="197"/>
      <c r="K32" s="198" t="s">
        <v>184</v>
      </c>
      <c r="L32" s="199"/>
      <c r="M32" s="200"/>
      <c r="N32" s="184">
        <v>330.22</v>
      </c>
      <c r="O32" s="185"/>
      <c r="P32" s="186"/>
      <c r="Q32" s="187">
        <f>N32*18%</f>
        <v>59.439600000000006</v>
      </c>
      <c r="R32" s="188"/>
      <c r="S32" s="183"/>
      <c r="T32" s="182">
        <v>14.57</v>
      </c>
      <c r="U32" s="182">
        <f t="shared" si="2"/>
        <v>2.6226</v>
      </c>
      <c r="V32" s="504">
        <f>SUM(N32+Q32+S32+T32+U32)</f>
        <v>406.8522</v>
      </c>
      <c r="W32" s="505"/>
      <c r="X32" s="179">
        <f>SUM(N32+T32+S32)</f>
        <v>344.79</v>
      </c>
      <c r="Y32" s="175">
        <f t="shared" si="5"/>
        <v>3.2686092</v>
      </c>
      <c r="Z32" s="175">
        <f>SUM(V32-Y32)</f>
        <v>403.58359079999997</v>
      </c>
    </row>
    <row r="33" spans="1:26" ht="24.75" customHeight="1">
      <c r="A33" s="170"/>
      <c r="B33" s="226" t="s">
        <v>85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8"/>
      <c r="N33" s="184">
        <f>SUM(N4:P32)</f>
        <v>33620.590000000004</v>
      </c>
      <c r="O33" s="185"/>
      <c r="P33" s="186"/>
      <c r="Q33" s="187">
        <f>SUM(Q4:R32)</f>
        <v>6051.7062</v>
      </c>
      <c r="R33" s="188"/>
      <c r="S33" s="183">
        <f>SUM(S20:S23)</f>
        <v>0</v>
      </c>
      <c r="T33" s="182">
        <f>SUM(T4:T32)</f>
        <v>14.57</v>
      </c>
      <c r="U33" s="182">
        <f>SUM(U4:U32)</f>
        <v>2.6226</v>
      </c>
      <c r="V33" s="204">
        <f>SUM(V4:W32)</f>
        <v>39689.4888</v>
      </c>
      <c r="W33" s="205"/>
      <c r="X33" s="180">
        <f>SUM(X20:X32)</f>
        <v>10177.1</v>
      </c>
      <c r="Y33" s="175">
        <f>SUM(Y4:Y32)</f>
        <v>318.8613168</v>
      </c>
      <c r="Z33" s="178">
        <f>SUM(Z4:Z32)</f>
        <v>39370.6274832</v>
      </c>
    </row>
    <row r="35" spans="15:29" ht="12.75">
      <c r="O35" s="225" t="s">
        <v>185</v>
      </c>
      <c r="P35" s="224"/>
      <c r="Q35" s="224"/>
      <c r="Y35" t="s">
        <v>125</v>
      </c>
      <c r="AC35" t="s">
        <v>136</v>
      </c>
    </row>
    <row r="36" spans="15:17" ht="12.75">
      <c r="O36" s="172"/>
      <c r="P36" s="172"/>
      <c r="Q36" s="172"/>
    </row>
    <row r="37" spans="15:17" ht="12.75">
      <c r="O37" s="224"/>
      <c r="P37" s="224"/>
      <c r="Q37" s="224"/>
    </row>
    <row r="38" spans="3:24" ht="12.75">
      <c r="C38" t="s">
        <v>186</v>
      </c>
      <c r="P38" s="172"/>
      <c r="Q38" s="172"/>
      <c r="U38" s="171" t="s">
        <v>58</v>
      </c>
      <c r="X38" s="172" t="s">
        <v>144</v>
      </c>
    </row>
    <row r="39" spans="3:24" ht="12.75">
      <c r="C39" t="s">
        <v>143</v>
      </c>
      <c r="P39" s="172"/>
      <c r="Q39" s="172"/>
      <c r="X39" s="172" t="s">
        <v>97</v>
      </c>
    </row>
  </sheetData>
  <sheetProtection/>
  <mergeCells count="217">
    <mergeCell ref="N32:P32"/>
    <mergeCell ref="Q32:R32"/>
    <mergeCell ref="V32:W32"/>
    <mergeCell ref="B32:D32"/>
    <mergeCell ref="E32:G32"/>
    <mergeCell ref="H32:J32"/>
    <mergeCell ref="K32:M32"/>
    <mergeCell ref="N31:P31"/>
    <mergeCell ref="Q31:R31"/>
    <mergeCell ref="V31:W31"/>
    <mergeCell ref="B31:D31"/>
    <mergeCell ref="E31:G31"/>
    <mergeCell ref="H31:J31"/>
    <mergeCell ref="K31:M31"/>
    <mergeCell ref="V29:W29"/>
    <mergeCell ref="B30:D30"/>
    <mergeCell ref="E30:G30"/>
    <mergeCell ref="H30:J30"/>
    <mergeCell ref="K30:M30"/>
    <mergeCell ref="N30:P30"/>
    <mergeCell ref="Q30:R30"/>
    <mergeCell ref="V30:W30"/>
    <mergeCell ref="B29:D29"/>
    <mergeCell ref="E29:G29"/>
    <mergeCell ref="H29:J29"/>
    <mergeCell ref="K29:M29"/>
    <mergeCell ref="N29:P29"/>
    <mergeCell ref="Q29:R29"/>
    <mergeCell ref="N16:P16"/>
    <mergeCell ref="V18:W18"/>
    <mergeCell ref="B17:D17"/>
    <mergeCell ref="E17:G17"/>
    <mergeCell ref="B18:D18"/>
    <mergeCell ref="E18:G18"/>
    <mergeCell ref="H17:J17"/>
    <mergeCell ref="K17:M17"/>
    <mergeCell ref="B33:M33"/>
    <mergeCell ref="N33:P33"/>
    <mergeCell ref="Q33:R33"/>
    <mergeCell ref="Q19:R19"/>
    <mergeCell ref="V15:W15"/>
    <mergeCell ref="Q16:R16"/>
    <mergeCell ref="V16:W16"/>
    <mergeCell ref="N17:P17"/>
    <mergeCell ref="Q17:R17"/>
    <mergeCell ref="V17:W17"/>
    <mergeCell ref="H14:J14"/>
    <mergeCell ref="K14:M14"/>
    <mergeCell ref="N14:P14"/>
    <mergeCell ref="Q14:R14"/>
    <mergeCell ref="O37:Q37"/>
    <mergeCell ref="N18:P18"/>
    <mergeCell ref="Q18:R18"/>
    <mergeCell ref="H18:J18"/>
    <mergeCell ref="K18:M18"/>
    <mergeCell ref="O35:Q35"/>
    <mergeCell ref="B14:D14"/>
    <mergeCell ref="B15:D15"/>
    <mergeCell ref="B16:D16"/>
    <mergeCell ref="E14:G14"/>
    <mergeCell ref="E16:G16"/>
    <mergeCell ref="V14:W14"/>
    <mergeCell ref="E15:G15"/>
    <mergeCell ref="H15:J15"/>
    <mergeCell ref="K15:M15"/>
    <mergeCell ref="N15:P15"/>
    <mergeCell ref="K11:M11"/>
    <mergeCell ref="H16:J16"/>
    <mergeCell ref="K16:M16"/>
    <mergeCell ref="V11:W11"/>
    <mergeCell ref="V12:W12"/>
    <mergeCell ref="N13:P13"/>
    <mergeCell ref="Q13:R13"/>
    <mergeCell ref="H11:J11"/>
    <mergeCell ref="V13:W13"/>
    <mergeCell ref="Q15:R15"/>
    <mergeCell ref="V8:W8"/>
    <mergeCell ref="N7:P7"/>
    <mergeCell ref="V10:W10"/>
    <mergeCell ref="N10:P10"/>
    <mergeCell ref="Q10:R10"/>
    <mergeCell ref="N8:P8"/>
    <mergeCell ref="N12:P12"/>
    <mergeCell ref="Q12:R12"/>
    <mergeCell ref="Q11:R11"/>
    <mergeCell ref="B11:D11"/>
    <mergeCell ref="E11:G11"/>
    <mergeCell ref="B12:D12"/>
    <mergeCell ref="E12:G12"/>
    <mergeCell ref="H12:J12"/>
    <mergeCell ref="K12:M12"/>
    <mergeCell ref="N11:P11"/>
    <mergeCell ref="V3:W3"/>
    <mergeCell ref="A2:Z2"/>
    <mergeCell ref="B3:D3"/>
    <mergeCell ref="E3:G3"/>
    <mergeCell ref="H3:J3"/>
    <mergeCell ref="K3:M3"/>
    <mergeCell ref="B5:D5"/>
    <mergeCell ref="E5:G5"/>
    <mergeCell ref="H5:J5"/>
    <mergeCell ref="K5:M5"/>
    <mergeCell ref="N3:P3"/>
    <mergeCell ref="Q3:R3"/>
    <mergeCell ref="B4:D4"/>
    <mergeCell ref="N5:P5"/>
    <mergeCell ref="Q5:R5"/>
    <mergeCell ref="V7:W7"/>
    <mergeCell ref="N6:P6"/>
    <mergeCell ref="Q6:R6"/>
    <mergeCell ref="V6:W6"/>
    <mergeCell ref="N4:P4"/>
    <mergeCell ref="Q4:R4"/>
    <mergeCell ref="Q7:R7"/>
    <mergeCell ref="V5:W5"/>
    <mergeCell ref="V4:W4"/>
    <mergeCell ref="Q9:R9"/>
    <mergeCell ref="Q8:R8"/>
    <mergeCell ref="B9:D9"/>
    <mergeCell ref="E4:G4"/>
    <mergeCell ref="H4:J4"/>
    <mergeCell ref="K4:M4"/>
    <mergeCell ref="B6:D6"/>
    <mergeCell ref="E6:G6"/>
    <mergeCell ref="H6:J6"/>
    <mergeCell ref="K6:M6"/>
    <mergeCell ref="E8:G8"/>
    <mergeCell ref="H8:J8"/>
    <mergeCell ref="K8:M8"/>
    <mergeCell ref="V9:W9"/>
    <mergeCell ref="B7:D7"/>
    <mergeCell ref="E7:G7"/>
    <mergeCell ref="H7:J7"/>
    <mergeCell ref="K7:M7"/>
    <mergeCell ref="B8:D8"/>
    <mergeCell ref="N9:P9"/>
    <mergeCell ref="B10:D10"/>
    <mergeCell ref="E10:G10"/>
    <mergeCell ref="H10:J10"/>
    <mergeCell ref="K10:M10"/>
    <mergeCell ref="E9:G9"/>
    <mergeCell ref="H9:J9"/>
    <mergeCell ref="K9:M9"/>
    <mergeCell ref="V33:W33"/>
    <mergeCell ref="B13:D13"/>
    <mergeCell ref="E13:G13"/>
    <mergeCell ref="H13:J13"/>
    <mergeCell ref="K13:M13"/>
    <mergeCell ref="B19:D19"/>
    <mergeCell ref="E19:G19"/>
    <mergeCell ref="H19:J19"/>
    <mergeCell ref="K19:M19"/>
    <mergeCell ref="N19:P19"/>
    <mergeCell ref="V19:W19"/>
    <mergeCell ref="B20:D20"/>
    <mergeCell ref="E20:G20"/>
    <mergeCell ref="H20:J20"/>
    <mergeCell ref="K20:M20"/>
    <mergeCell ref="N20:P20"/>
    <mergeCell ref="Q20:R20"/>
    <mergeCell ref="V20:W20"/>
    <mergeCell ref="H22:J22"/>
    <mergeCell ref="K22:M22"/>
    <mergeCell ref="N22:P22"/>
    <mergeCell ref="Q22:R22"/>
    <mergeCell ref="V22:W22"/>
    <mergeCell ref="B21:D21"/>
    <mergeCell ref="E21:G21"/>
    <mergeCell ref="H21:J21"/>
    <mergeCell ref="K21:M21"/>
    <mergeCell ref="V23:W23"/>
    <mergeCell ref="B23:D23"/>
    <mergeCell ref="E23:G23"/>
    <mergeCell ref="H23:J23"/>
    <mergeCell ref="K23:M23"/>
    <mergeCell ref="N21:P21"/>
    <mergeCell ref="Q21:R21"/>
    <mergeCell ref="V21:W21"/>
    <mergeCell ref="B22:D22"/>
    <mergeCell ref="E22:G22"/>
    <mergeCell ref="B24:D24"/>
    <mergeCell ref="E24:G24"/>
    <mergeCell ref="H24:J24"/>
    <mergeCell ref="K24:M24"/>
    <mergeCell ref="N23:P23"/>
    <mergeCell ref="Q23:R23"/>
    <mergeCell ref="N26:P26"/>
    <mergeCell ref="Q26:R26"/>
    <mergeCell ref="B25:D25"/>
    <mergeCell ref="E25:G25"/>
    <mergeCell ref="H25:J25"/>
    <mergeCell ref="K25:M25"/>
    <mergeCell ref="B26:D26"/>
    <mergeCell ref="E26:G26"/>
    <mergeCell ref="B27:D27"/>
    <mergeCell ref="E27:G27"/>
    <mergeCell ref="H27:J27"/>
    <mergeCell ref="K27:M27"/>
    <mergeCell ref="H26:J26"/>
    <mergeCell ref="K26:M26"/>
    <mergeCell ref="V24:W24"/>
    <mergeCell ref="V25:W25"/>
    <mergeCell ref="V26:W26"/>
    <mergeCell ref="V27:W27"/>
    <mergeCell ref="N27:P27"/>
    <mergeCell ref="Q27:R27"/>
    <mergeCell ref="N24:P24"/>
    <mergeCell ref="Q24:R24"/>
    <mergeCell ref="N25:P25"/>
    <mergeCell ref="Q25:R25"/>
    <mergeCell ref="N28:P28"/>
    <mergeCell ref="Q28:R28"/>
    <mergeCell ref="V28:W28"/>
    <mergeCell ref="B28:D28"/>
    <mergeCell ref="E28:G28"/>
    <mergeCell ref="H28:J28"/>
    <mergeCell ref="K28:M28"/>
  </mergeCells>
  <printOptions/>
  <pageMargins left="1.7322834645669292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/>
  <dimension ref="A1:AM123"/>
  <sheetViews>
    <sheetView zoomScale="85" zoomScaleNormal="85" zoomScalePageLayoutView="0" workbookViewId="0" topLeftCell="A1">
      <selection activeCell="G32" sqref="G32"/>
    </sheetView>
  </sheetViews>
  <sheetFormatPr defaultColWidth="9.140625" defaultRowHeight="12.75"/>
  <cols>
    <col min="1" max="1" width="6.7109375" style="1" customWidth="1"/>
    <col min="2" max="2" width="7.00390625" style="1" customWidth="1"/>
    <col min="3" max="4" width="3.7109375" style="1" customWidth="1"/>
    <col min="5" max="5" width="4.28125" style="1" customWidth="1"/>
    <col min="6" max="11" width="3.7109375" style="1" customWidth="1"/>
    <col min="12" max="12" width="3.57421875" style="1" customWidth="1"/>
    <col min="13" max="13" width="3.140625" style="1" customWidth="1"/>
    <col min="14" max="14" width="3.7109375" style="1" customWidth="1"/>
    <col min="15" max="15" width="4.28125" style="1" customWidth="1"/>
    <col min="16" max="16" width="3.7109375" style="1" customWidth="1"/>
    <col min="17" max="17" width="4.00390625" style="1" customWidth="1"/>
    <col min="18" max="18" width="4.28125" style="1" hidden="1" customWidth="1"/>
    <col min="19" max="19" width="11.00390625" style="1" customWidth="1"/>
    <col min="20" max="20" width="3.28125" style="1" customWidth="1"/>
    <col min="21" max="21" width="10.8515625" style="1" customWidth="1"/>
    <col min="22" max="22" width="4.8515625" style="1" customWidth="1"/>
    <col min="23" max="23" width="35.00390625" style="81" customWidth="1"/>
    <col min="24" max="16384" width="9.140625" style="1" customWidth="1"/>
  </cols>
  <sheetData>
    <row r="1" spans="1:23" ht="27" customHeight="1" thickBot="1">
      <c r="A1" s="337" t="s">
        <v>35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</row>
    <row r="2" spans="1:23" s="5" customFormat="1" ht="17.25" customHeight="1" thickBot="1">
      <c r="A2" s="338" t="s">
        <v>36</v>
      </c>
      <c r="B2" s="339"/>
      <c r="C2" s="270">
        <v>45112</v>
      </c>
      <c r="D2" s="271"/>
      <c r="E2" s="271"/>
      <c r="F2" s="271"/>
      <c r="G2" s="271"/>
      <c r="H2" s="271"/>
      <c r="I2" s="271"/>
      <c r="J2" s="271"/>
      <c r="K2" s="272"/>
      <c r="L2" s="3"/>
      <c r="M2" s="3"/>
      <c r="N2" s="3"/>
      <c r="O2" s="3"/>
      <c r="P2" s="3"/>
      <c r="Q2" s="3"/>
      <c r="R2" s="3"/>
      <c r="S2" s="3"/>
      <c r="T2" s="4"/>
      <c r="U2" s="2"/>
      <c r="V2" s="2"/>
      <c r="W2" s="75"/>
    </row>
    <row r="3" spans="1:23" s="5" customFormat="1" ht="18" customHeight="1" thickBot="1">
      <c r="A3" s="338" t="s">
        <v>37</v>
      </c>
      <c r="B3" s="339"/>
      <c r="C3" s="273" t="s">
        <v>56</v>
      </c>
      <c r="D3" s="274"/>
      <c r="E3" s="274"/>
      <c r="F3" s="274"/>
      <c r="G3" s="274"/>
      <c r="H3" s="274"/>
      <c r="I3" s="274"/>
      <c r="J3" s="274"/>
      <c r="K3" s="274"/>
      <c r="L3" s="340" t="s">
        <v>0</v>
      </c>
      <c r="M3" s="341"/>
      <c r="N3" s="341"/>
      <c r="O3" s="341"/>
      <c r="P3" s="342"/>
      <c r="Q3" s="287">
        <v>2013</v>
      </c>
      <c r="R3" s="288"/>
      <c r="S3" s="289"/>
      <c r="T3" s="343" t="s">
        <v>1</v>
      </c>
      <c r="U3" s="294" t="s">
        <v>2</v>
      </c>
      <c r="V3" s="295"/>
      <c r="W3" s="110" t="s">
        <v>112</v>
      </c>
    </row>
    <row r="4" spans="1:23" s="5" customFormat="1" ht="15" customHeight="1" thickBot="1">
      <c r="A4" s="290" t="s">
        <v>34</v>
      </c>
      <c r="B4" s="291"/>
      <c r="C4" s="52">
        <v>1</v>
      </c>
      <c r="D4" s="53">
        <v>2</v>
      </c>
      <c r="E4" s="285" t="s">
        <v>53</v>
      </c>
      <c r="F4" s="286"/>
      <c r="G4" s="102"/>
      <c r="H4" s="260" t="s">
        <v>3</v>
      </c>
      <c r="I4" s="261"/>
      <c r="J4" s="261"/>
      <c r="K4" s="262"/>
      <c r="L4" s="299" t="s">
        <v>4</v>
      </c>
      <c r="M4" s="300"/>
      <c r="N4" s="300"/>
      <c r="O4" s="300"/>
      <c r="P4" s="301"/>
      <c r="Q4" s="302">
        <f ca="1">TODAY()</f>
        <v>42712</v>
      </c>
      <c r="R4" s="303"/>
      <c r="S4" s="304"/>
      <c r="T4" s="344"/>
      <c r="U4" s="429" t="s">
        <v>5</v>
      </c>
      <c r="V4" s="430"/>
      <c r="W4" s="111">
        <v>6120480892</v>
      </c>
    </row>
    <row r="5" spans="1:23" s="5" customFormat="1" ht="15.75" customHeight="1" thickBot="1">
      <c r="A5" s="292"/>
      <c r="B5" s="293"/>
      <c r="C5" s="6">
        <f>C13</f>
        <v>44</v>
      </c>
      <c r="D5" s="6">
        <f>D13</f>
        <v>45</v>
      </c>
      <c r="E5" s="305">
        <v>285</v>
      </c>
      <c r="F5" s="306"/>
      <c r="G5" s="103"/>
      <c r="H5" s="296"/>
      <c r="I5" s="297"/>
      <c r="J5" s="297"/>
      <c r="K5" s="298"/>
      <c r="L5" s="334" t="s">
        <v>6</v>
      </c>
      <c r="M5" s="335"/>
      <c r="N5" s="335"/>
      <c r="O5" s="335"/>
      <c r="P5" s="336"/>
      <c r="Q5" s="393"/>
      <c r="R5" s="303"/>
      <c r="S5" s="304"/>
      <c r="T5" s="344"/>
      <c r="U5" s="431" t="s">
        <v>7</v>
      </c>
      <c r="V5" s="349"/>
      <c r="W5" s="112" t="s">
        <v>113</v>
      </c>
    </row>
    <row r="6" spans="1:23" s="5" customFormat="1" ht="18.75" customHeight="1" thickBot="1">
      <c r="A6" s="338" t="s">
        <v>8</v>
      </c>
      <c r="B6" s="346"/>
      <c r="C6" s="273" t="s">
        <v>92</v>
      </c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347"/>
      <c r="T6" s="344"/>
      <c r="U6" s="431" t="s">
        <v>9</v>
      </c>
      <c r="V6" s="349"/>
      <c r="W6" s="113" t="s">
        <v>120</v>
      </c>
    </row>
    <row r="7" spans="1:23" s="5" customFormat="1" ht="18.75" customHeight="1">
      <c r="A7" s="330" t="s">
        <v>10</v>
      </c>
      <c r="B7" s="331"/>
      <c r="C7" s="405" t="s">
        <v>93</v>
      </c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7"/>
      <c r="T7" s="344"/>
      <c r="U7" s="348" t="s">
        <v>98</v>
      </c>
      <c r="V7" s="349"/>
      <c r="W7" s="113" t="s">
        <v>114</v>
      </c>
    </row>
    <row r="8" spans="1:23" s="5" customFormat="1" ht="18.75" customHeight="1" thickBot="1">
      <c r="A8" s="332"/>
      <c r="B8" s="333"/>
      <c r="C8" s="408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10"/>
      <c r="T8" s="345"/>
      <c r="U8" s="432" t="s">
        <v>11</v>
      </c>
      <c r="V8" s="433"/>
      <c r="W8" s="114" t="s">
        <v>115</v>
      </c>
    </row>
    <row r="9" spans="7:23" ht="9.75" customHeight="1" thickBot="1">
      <c r="G9" s="14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/>
    </row>
    <row r="10" spans="1:23" ht="15.75" customHeight="1" thickBot="1">
      <c r="A10" s="355"/>
      <c r="B10" s="356"/>
      <c r="C10" s="371" t="s">
        <v>12</v>
      </c>
      <c r="D10" s="372"/>
      <c r="E10" s="372"/>
      <c r="F10" s="373"/>
      <c r="G10" s="146"/>
      <c r="H10" s="363" t="s">
        <v>13</v>
      </c>
      <c r="I10" s="364"/>
      <c r="J10" s="364"/>
      <c r="K10" s="365"/>
      <c r="L10" s="369" t="s">
        <v>14</v>
      </c>
      <c r="M10" s="370"/>
      <c r="N10" s="402" t="s">
        <v>38</v>
      </c>
      <c r="O10" s="403"/>
      <c r="P10" s="403"/>
      <c r="Q10" s="403"/>
      <c r="R10" s="404"/>
      <c r="S10" s="399" t="s">
        <v>15</v>
      </c>
      <c r="T10" s="400"/>
      <c r="U10" s="400"/>
      <c r="V10" s="401"/>
      <c r="W10" s="9"/>
    </row>
    <row r="11" spans="1:23" ht="15.75" customHeight="1">
      <c r="A11" s="357" t="s">
        <v>16</v>
      </c>
      <c r="B11" s="358"/>
      <c r="C11" s="374"/>
      <c r="D11" s="375"/>
      <c r="E11" s="375"/>
      <c r="F11" s="376"/>
      <c r="G11" s="54"/>
      <c r="H11" s="366"/>
      <c r="I11" s="367"/>
      <c r="J11" s="367"/>
      <c r="K11" s="368"/>
      <c r="L11" s="359" t="s">
        <v>17</v>
      </c>
      <c r="M11" s="360"/>
      <c r="N11" s="62" t="s">
        <v>39</v>
      </c>
      <c r="O11" s="60"/>
      <c r="P11" s="60"/>
      <c r="Q11" s="60"/>
      <c r="R11" s="63"/>
      <c r="S11" s="397" t="s">
        <v>18</v>
      </c>
      <c r="T11" s="398"/>
      <c r="U11" s="397" t="s">
        <v>19</v>
      </c>
      <c r="V11" s="398"/>
      <c r="W11" s="10" t="s">
        <v>20</v>
      </c>
    </row>
    <row r="12" spans="1:23" ht="15" customHeight="1" thickBot="1">
      <c r="A12" s="377"/>
      <c r="B12" s="378"/>
      <c r="C12" s="11">
        <v>1</v>
      </c>
      <c r="D12" s="12">
        <v>2</v>
      </c>
      <c r="E12" s="12">
        <v>3</v>
      </c>
      <c r="F12" s="135">
        <v>4</v>
      </c>
      <c r="G12" s="134">
        <v>5</v>
      </c>
      <c r="H12" s="140">
        <v>1</v>
      </c>
      <c r="I12" s="12">
        <v>2</v>
      </c>
      <c r="J12" s="12">
        <v>3</v>
      </c>
      <c r="K12" s="13">
        <v>4</v>
      </c>
      <c r="L12" s="361">
        <v>1</v>
      </c>
      <c r="M12" s="362"/>
      <c r="N12" s="43">
        <v>1</v>
      </c>
      <c r="O12" s="44">
        <v>2</v>
      </c>
      <c r="P12" s="44">
        <v>3</v>
      </c>
      <c r="Q12" s="44">
        <v>4</v>
      </c>
      <c r="R12" s="45">
        <v>5</v>
      </c>
      <c r="S12" s="43" t="s">
        <v>40</v>
      </c>
      <c r="T12" s="45" t="s">
        <v>41</v>
      </c>
      <c r="U12" s="43" t="s">
        <v>40</v>
      </c>
      <c r="V12" s="45" t="s">
        <v>41</v>
      </c>
      <c r="W12" s="14"/>
    </row>
    <row r="13" spans="1:25" ht="15" customHeight="1">
      <c r="A13" s="391">
        <v>630</v>
      </c>
      <c r="B13" s="392"/>
      <c r="C13" s="158">
        <v>44</v>
      </c>
      <c r="D13" s="157">
        <v>45</v>
      </c>
      <c r="E13" s="145">
        <v>1</v>
      </c>
      <c r="F13" s="145">
        <v>0</v>
      </c>
      <c r="G13" s="145"/>
      <c r="H13" s="145">
        <v>9</v>
      </c>
      <c r="I13" s="145">
        <v>6</v>
      </c>
      <c r="J13" s="145">
        <v>0</v>
      </c>
      <c r="K13" s="156">
        <v>0</v>
      </c>
      <c r="L13" s="394">
        <v>8</v>
      </c>
      <c r="M13" s="395"/>
      <c r="N13" s="118">
        <v>3</v>
      </c>
      <c r="O13" s="119">
        <v>2</v>
      </c>
      <c r="P13" s="119">
        <v>3</v>
      </c>
      <c r="Q13" s="120">
        <v>1</v>
      </c>
      <c r="R13" s="121"/>
      <c r="S13" s="268">
        <f>SUM('DOĞALGAZ ABONE LİSTESİ'!N33:P33)</f>
        <v>33620.590000000004</v>
      </c>
      <c r="T13" s="269"/>
      <c r="U13" s="239"/>
      <c r="V13" s="240"/>
      <c r="W13" s="15" t="s">
        <v>111</v>
      </c>
      <c r="Y13" s="174"/>
    </row>
    <row r="14" spans="1:23" ht="15" customHeight="1">
      <c r="A14" s="307"/>
      <c r="B14" s="350"/>
      <c r="C14" s="115"/>
      <c r="D14" s="116"/>
      <c r="E14" s="116"/>
      <c r="F14" s="136"/>
      <c r="G14" s="145"/>
      <c r="H14" s="141"/>
      <c r="I14" s="116"/>
      <c r="J14" s="116"/>
      <c r="K14" s="117"/>
      <c r="L14" s="307"/>
      <c r="M14" s="308"/>
      <c r="N14" s="130"/>
      <c r="O14" s="131"/>
      <c r="P14" s="131"/>
      <c r="Q14" s="132"/>
      <c r="R14" s="126"/>
      <c r="S14" s="231">
        <f>SUM('DOĞALGAZ ABONE LİSTESİ'!Q33:R33)</f>
        <v>6051.7062</v>
      </c>
      <c r="T14" s="232"/>
      <c r="U14" s="237"/>
      <c r="V14" s="238"/>
      <c r="W14" s="122" t="s">
        <v>122</v>
      </c>
    </row>
    <row r="15" spans="1:23" ht="15" customHeight="1">
      <c r="A15" s="241">
        <v>360</v>
      </c>
      <c r="B15" s="281"/>
      <c r="C15" s="127"/>
      <c r="D15" s="128"/>
      <c r="E15" s="128"/>
      <c r="F15" s="137"/>
      <c r="G15" s="128"/>
      <c r="H15" s="142"/>
      <c r="I15" s="128"/>
      <c r="J15" s="128"/>
      <c r="K15" s="129"/>
      <c r="L15" s="241"/>
      <c r="M15" s="242"/>
      <c r="N15" s="130">
        <v>3</v>
      </c>
      <c r="O15" s="131">
        <v>9</v>
      </c>
      <c r="P15" s="131"/>
      <c r="Q15" s="132"/>
      <c r="R15" s="133"/>
      <c r="S15" s="231"/>
      <c r="T15" s="232"/>
      <c r="U15" s="231">
        <f>S13*0.0948/1000%</f>
        <v>318.7231932</v>
      </c>
      <c r="V15" s="232"/>
      <c r="W15" s="15" t="s">
        <v>61</v>
      </c>
    </row>
    <row r="16" spans="1:23" ht="15" customHeight="1">
      <c r="A16" s="241"/>
      <c r="B16" s="281"/>
      <c r="C16" s="127"/>
      <c r="D16" s="128"/>
      <c r="E16" s="128"/>
      <c r="F16" s="137"/>
      <c r="G16" s="128"/>
      <c r="H16" s="142"/>
      <c r="I16" s="128"/>
      <c r="J16" s="128"/>
      <c r="K16" s="129"/>
      <c r="L16" s="241"/>
      <c r="M16" s="242"/>
      <c r="N16" s="130"/>
      <c r="O16" s="131"/>
      <c r="P16" s="131"/>
      <c r="Q16" s="132"/>
      <c r="R16" s="133"/>
      <c r="S16" s="231"/>
      <c r="T16" s="232"/>
      <c r="U16" s="237"/>
      <c r="V16" s="238"/>
      <c r="W16" s="15"/>
    </row>
    <row r="17" spans="1:23" ht="28.5" customHeight="1" thickBot="1">
      <c r="A17" s="351">
        <v>103</v>
      </c>
      <c r="B17" s="352"/>
      <c r="C17" s="148"/>
      <c r="D17" s="149"/>
      <c r="E17" s="149"/>
      <c r="F17" s="150"/>
      <c r="G17" s="149"/>
      <c r="H17" s="151"/>
      <c r="I17" s="149"/>
      <c r="J17" s="149"/>
      <c r="K17" s="152"/>
      <c r="L17" s="351"/>
      <c r="M17" s="396"/>
      <c r="N17" s="153">
        <v>2</v>
      </c>
      <c r="O17" s="154">
        <v>2</v>
      </c>
      <c r="P17" s="154">
        <v>1</v>
      </c>
      <c r="Q17" s="155"/>
      <c r="R17" s="164"/>
      <c r="S17" s="233"/>
      <c r="T17" s="234"/>
      <c r="U17" s="229">
        <f>SUM(S13+S14-U15)</f>
        <v>39353.573006800005</v>
      </c>
      <c r="V17" s="230"/>
      <c r="W17" s="165" t="s">
        <v>99</v>
      </c>
    </row>
    <row r="18" spans="1:23" ht="15" customHeight="1">
      <c r="A18" s="307"/>
      <c r="B18" s="350"/>
      <c r="C18" s="159"/>
      <c r="D18" s="145"/>
      <c r="E18" s="145"/>
      <c r="F18" s="156"/>
      <c r="G18" s="145"/>
      <c r="H18" s="157"/>
      <c r="I18" s="145"/>
      <c r="J18" s="145"/>
      <c r="K18" s="160"/>
      <c r="L18" s="307"/>
      <c r="M18" s="350"/>
      <c r="N18" s="161"/>
      <c r="O18" s="162"/>
      <c r="P18" s="162"/>
      <c r="Q18" s="163"/>
      <c r="R18" s="133"/>
      <c r="S18" s="239"/>
      <c r="T18" s="240"/>
      <c r="U18" s="235"/>
      <c r="V18" s="236"/>
      <c r="W18" s="15"/>
    </row>
    <row r="19" spans="1:23" ht="15" customHeight="1">
      <c r="A19" s="241">
        <v>830</v>
      </c>
      <c r="B19" s="281"/>
      <c r="C19" s="115">
        <v>44</v>
      </c>
      <c r="D19" s="116">
        <v>45</v>
      </c>
      <c r="E19" s="116">
        <v>1</v>
      </c>
      <c r="F19" s="136">
        <v>0</v>
      </c>
      <c r="G19" s="145"/>
      <c r="H19" s="141">
        <v>9</v>
      </c>
      <c r="I19" s="116">
        <v>6</v>
      </c>
      <c r="J19" s="116">
        <v>0</v>
      </c>
      <c r="K19" s="117">
        <v>0</v>
      </c>
      <c r="L19" s="353">
        <v>8</v>
      </c>
      <c r="M19" s="354"/>
      <c r="N19" s="123">
        <v>3</v>
      </c>
      <c r="O19" s="124">
        <v>2</v>
      </c>
      <c r="P19" s="124">
        <v>3</v>
      </c>
      <c r="Q19" s="125">
        <v>1</v>
      </c>
      <c r="R19" s="133"/>
      <c r="S19" s="231">
        <f>SUM(S13:T18)</f>
        <v>39672.296200000004</v>
      </c>
      <c r="T19" s="232"/>
      <c r="U19" s="231"/>
      <c r="V19" s="232"/>
      <c r="W19" s="15" t="str">
        <f>W13</f>
        <v>İ.Ö.OKULLARI DOĞALGAZ ÖDEMESİ</v>
      </c>
    </row>
    <row r="20" spans="1:23" ht="15" customHeight="1">
      <c r="A20" s="241"/>
      <c r="B20" s="281"/>
      <c r="C20" s="127"/>
      <c r="D20" s="128"/>
      <c r="E20" s="128"/>
      <c r="F20" s="137"/>
      <c r="G20" s="128"/>
      <c r="H20" s="142"/>
      <c r="I20" s="128"/>
      <c r="J20" s="128"/>
      <c r="K20" s="129"/>
      <c r="L20" s="241"/>
      <c r="M20" s="281"/>
      <c r="N20" s="130"/>
      <c r="O20" s="131"/>
      <c r="P20" s="131"/>
      <c r="Q20" s="132"/>
      <c r="R20" s="133"/>
      <c r="S20" s="231"/>
      <c r="T20" s="232"/>
      <c r="U20" s="237"/>
      <c r="V20" s="238"/>
      <c r="W20" s="15"/>
    </row>
    <row r="21" spans="1:23" ht="15" customHeight="1">
      <c r="A21" s="241">
        <v>835</v>
      </c>
      <c r="B21" s="281"/>
      <c r="C21" s="127"/>
      <c r="D21" s="128"/>
      <c r="E21" s="128"/>
      <c r="F21" s="137"/>
      <c r="G21" s="128"/>
      <c r="H21" s="142"/>
      <c r="I21" s="128"/>
      <c r="J21" s="128"/>
      <c r="K21" s="129"/>
      <c r="L21" s="241"/>
      <c r="M21" s="281"/>
      <c r="N21" s="123">
        <v>3</v>
      </c>
      <c r="O21" s="124">
        <v>2</v>
      </c>
      <c r="P21" s="124">
        <v>3</v>
      </c>
      <c r="Q21" s="125">
        <v>3</v>
      </c>
      <c r="R21" s="133"/>
      <c r="S21" s="231"/>
      <c r="T21" s="232"/>
      <c r="U21" s="231">
        <f>SUM(S19)</f>
        <v>39672.296200000004</v>
      </c>
      <c r="V21" s="232"/>
      <c r="W21" s="15" t="str">
        <f>W13</f>
        <v>İ.Ö.OKULLARI DOĞALGAZ ÖDEMESİ</v>
      </c>
    </row>
    <row r="22" spans="1:23" ht="15" customHeight="1">
      <c r="A22" s="241"/>
      <c r="B22" s="281"/>
      <c r="C22" s="127"/>
      <c r="D22" s="128"/>
      <c r="E22" s="128"/>
      <c r="F22" s="137"/>
      <c r="G22" s="128"/>
      <c r="H22" s="142"/>
      <c r="I22" s="128"/>
      <c r="J22" s="128"/>
      <c r="K22" s="129"/>
      <c r="L22" s="241"/>
      <c r="M22" s="281"/>
      <c r="N22" s="130"/>
      <c r="O22" s="131"/>
      <c r="P22" s="131"/>
      <c r="Q22" s="132"/>
      <c r="R22" s="133"/>
      <c r="S22" s="231"/>
      <c r="T22" s="232"/>
      <c r="U22" s="237"/>
      <c r="V22" s="238"/>
      <c r="W22" s="15"/>
    </row>
    <row r="23" spans="1:23" ht="15" customHeight="1">
      <c r="A23" s="241">
        <v>905</v>
      </c>
      <c r="B23" s="281"/>
      <c r="C23" s="127"/>
      <c r="D23" s="128"/>
      <c r="E23" s="128"/>
      <c r="F23" s="137"/>
      <c r="G23" s="128"/>
      <c r="H23" s="142"/>
      <c r="I23" s="128"/>
      <c r="J23" s="128"/>
      <c r="K23" s="129"/>
      <c r="L23" s="241"/>
      <c r="M23" s="281"/>
      <c r="N23" s="123">
        <v>3</v>
      </c>
      <c r="O23" s="124">
        <v>2</v>
      </c>
      <c r="P23" s="124">
        <v>0</v>
      </c>
      <c r="Q23" s="125">
        <v>0</v>
      </c>
      <c r="R23" s="133"/>
      <c r="S23" s="231">
        <f>SUM(S19)</f>
        <v>39672.296200000004</v>
      </c>
      <c r="T23" s="232"/>
      <c r="U23" s="231"/>
      <c r="V23" s="232"/>
      <c r="W23" s="15" t="s">
        <v>89</v>
      </c>
    </row>
    <row r="24" spans="1:23" ht="15" customHeight="1">
      <c r="A24" s="241"/>
      <c r="B24" s="281"/>
      <c r="C24" s="127"/>
      <c r="D24" s="128"/>
      <c r="E24" s="128"/>
      <c r="F24" s="137"/>
      <c r="G24" s="128"/>
      <c r="H24" s="142"/>
      <c r="I24" s="128"/>
      <c r="J24" s="128"/>
      <c r="K24" s="129"/>
      <c r="L24" s="241"/>
      <c r="M24" s="281"/>
      <c r="N24" s="130"/>
      <c r="O24" s="131"/>
      <c r="P24" s="131"/>
      <c r="Q24" s="132"/>
      <c r="R24" s="133"/>
      <c r="S24" s="231"/>
      <c r="T24" s="232"/>
      <c r="U24" s="237"/>
      <c r="V24" s="238"/>
      <c r="W24" s="15"/>
    </row>
    <row r="25" spans="1:23" ht="15" customHeight="1">
      <c r="A25" s="241">
        <v>903</v>
      </c>
      <c r="B25" s="281"/>
      <c r="C25" s="127"/>
      <c r="D25" s="128"/>
      <c r="E25" s="128"/>
      <c r="F25" s="137"/>
      <c r="G25" s="128"/>
      <c r="H25" s="142"/>
      <c r="I25" s="128"/>
      <c r="J25" s="128"/>
      <c r="K25" s="129"/>
      <c r="L25" s="241"/>
      <c r="M25" s="281"/>
      <c r="N25" s="123">
        <v>3</v>
      </c>
      <c r="O25" s="124">
        <v>2</v>
      </c>
      <c r="P25" s="124">
        <v>0</v>
      </c>
      <c r="Q25" s="125">
        <v>0</v>
      </c>
      <c r="R25" s="133"/>
      <c r="S25" s="231"/>
      <c r="T25" s="232"/>
      <c r="U25" s="231">
        <f>SUM(S19)</f>
        <v>39672.296200000004</v>
      </c>
      <c r="V25" s="232"/>
      <c r="W25" s="15" t="s">
        <v>89</v>
      </c>
    </row>
    <row r="26" spans="1:23" ht="15" customHeight="1">
      <c r="A26" s="266"/>
      <c r="B26" s="267"/>
      <c r="C26" s="64"/>
      <c r="D26" s="59"/>
      <c r="E26" s="59"/>
      <c r="F26" s="138"/>
      <c r="G26" s="59"/>
      <c r="H26" s="143"/>
      <c r="I26" s="59"/>
      <c r="J26" s="59"/>
      <c r="K26" s="65"/>
      <c r="L26" s="266"/>
      <c r="M26" s="267"/>
      <c r="N26" s="66"/>
      <c r="O26" s="61"/>
      <c r="P26" s="61"/>
      <c r="Q26" s="67"/>
      <c r="R26" s="46"/>
      <c r="S26" s="245"/>
      <c r="T26" s="246"/>
      <c r="U26" s="245"/>
      <c r="V26" s="246"/>
      <c r="W26" s="15"/>
    </row>
    <row r="27" spans="1:23" ht="15" customHeight="1">
      <c r="A27" s="266"/>
      <c r="B27" s="267"/>
      <c r="C27" s="64"/>
      <c r="D27" s="59"/>
      <c r="E27" s="59"/>
      <c r="F27" s="138"/>
      <c r="G27" s="59"/>
      <c r="H27" s="143"/>
      <c r="I27" s="59"/>
      <c r="J27" s="59"/>
      <c r="K27" s="65"/>
      <c r="L27" s="266"/>
      <c r="M27" s="267"/>
      <c r="N27" s="66"/>
      <c r="O27" s="61"/>
      <c r="P27" s="61"/>
      <c r="Q27" s="67"/>
      <c r="R27" s="46"/>
      <c r="S27" s="245"/>
      <c r="T27" s="246"/>
      <c r="U27" s="245"/>
      <c r="V27" s="246"/>
      <c r="W27" s="15"/>
    </row>
    <row r="28" spans="1:23" ht="15" customHeight="1">
      <c r="A28" s="266"/>
      <c r="B28" s="267"/>
      <c r="C28" s="64"/>
      <c r="D28" s="59"/>
      <c r="E28" s="59"/>
      <c r="F28" s="138"/>
      <c r="G28" s="59"/>
      <c r="H28" s="143"/>
      <c r="I28" s="59"/>
      <c r="J28" s="59"/>
      <c r="K28" s="65"/>
      <c r="L28" s="266"/>
      <c r="M28" s="267"/>
      <c r="N28" s="66"/>
      <c r="O28" s="61"/>
      <c r="P28" s="61"/>
      <c r="Q28" s="67"/>
      <c r="R28" s="46"/>
      <c r="S28" s="245"/>
      <c r="T28" s="246"/>
      <c r="U28" s="245"/>
      <c r="V28" s="246"/>
      <c r="W28" s="15"/>
    </row>
    <row r="29" spans="1:23" ht="15" customHeight="1">
      <c r="A29" s="266"/>
      <c r="B29" s="267"/>
      <c r="C29" s="64"/>
      <c r="D29" s="59"/>
      <c r="E29" s="59"/>
      <c r="F29" s="138"/>
      <c r="G29" s="59"/>
      <c r="H29" s="143"/>
      <c r="I29" s="59"/>
      <c r="J29" s="59"/>
      <c r="K29" s="65"/>
      <c r="L29" s="266"/>
      <c r="M29" s="267"/>
      <c r="N29" s="66"/>
      <c r="O29" s="61"/>
      <c r="P29" s="61"/>
      <c r="Q29" s="67"/>
      <c r="R29" s="46"/>
      <c r="S29" s="245"/>
      <c r="T29" s="246"/>
      <c r="U29" s="245"/>
      <c r="V29" s="246"/>
      <c r="W29" s="15"/>
    </row>
    <row r="30" spans="1:23" ht="15" customHeight="1">
      <c r="A30" s="266"/>
      <c r="B30" s="267"/>
      <c r="C30" s="64"/>
      <c r="D30" s="59"/>
      <c r="E30" s="59"/>
      <c r="F30" s="138"/>
      <c r="G30" s="59"/>
      <c r="H30" s="143"/>
      <c r="I30" s="59"/>
      <c r="J30" s="59"/>
      <c r="K30" s="65"/>
      <c r="L30" s="266"/>
      <c r="M30" s="267"/>
      <c r="N30" s="66"/>
      <c r="O30" s="61"/>
      <c r="P30" s="61"/>
      <c r="Q30" s="67"/>
      <c r="R30" s="46"/>
      <c r="S30" s="245"/>
      <c r="T30" s="246"/>
      <c r="U30" s="245"/>
      <c r="V30" s="246"/>
      <c r="W30" s="15"/>
    </row>
    <row r="31" spans="1:23" ht="15" customHeight="1">
      <c r="A31" s="266"/>
      <c r="B31" s="267"/>
      <c r="C31" s="64"/>
      <c r="D31" s="59"/>
      <c r="E31" s="59"/>
      <c r="F31" s="138"/>
      <c r="G31" s="59"/>
      <c r="H31" s="143"/>
      <c r="I31" s="59"/>
      <c r="J31" s="59"/>
      <c r="K31" s="65"/>
      <c r="L31" s="266"/>
      <c r="M31" s="267"/>
      <c r="N31" s="66"/>
      <c r="O31" s="61"/>
      <c r="P31" s="61"/>
      <c r="Q31" s="67"/>
      <c r="R31" s="46"/>
      <c r="S31" s="245"/>
      <c r="T31" s="246"/>
      <c r="U31" s="245"/>
      <c r="V31" s="246"/>
      <c r="W31" s="15"/>
    </row>
    <row r="32" spans="1:23" ht="15" customHeight="1">
      <c r="A32" s="266"/>
      <c r="B32" s="267"/>
      <c r="C32" s="64"/>
      <c r="D32" s="59"/>
      <c r="E32" s="59"/>
      <c r="F32" s="138"/>
      <c r="G32" s="59"/>
      <c r="H32" s="143"/>
      <c r="I32" s="59"/>
      <c r="J32" s="59"/>
      <c r="K32" s="65"/>
      <c r="L32" s="266"/>
      <c r="M32" s="267"/>
      <c r="N32" s="66"/>
      <c r="O32" s="61"/>
      <c r="P32" s="61"/>
      <c r="Q32" s="67"/>
      <c r="R32" s="46"/>
      <c r="S32" s="245"/>
      <c r="T32" s="246"/>
      <c r="U32" s="245"/>
      <c r="V32" s="246"/>
      <c r="W32" s="15"/>
    </row>
    <row r="33" spans="1:23" ht="15" customHeight="1">
      <c r="A33" s="266"/>
      <c r="B33" s="267"/>
      <c r="C33" s="64"/>
      <c r="D33" s="59"/>
      <c r="E33" s="59"/>
      <c r="F33" s="138"/>
      <c r="G33" s="59"/>
      <c r="H33" s="143"/>
      <c r="I33" s="59"/>
      <c r="J33" s="59"/>
      <c r="K33" s="65"/>
      <c r="L33" s="266"/>
      <c r="M33" s="267"/>
      <c r="N33" s="66"/>
      <c r="O33" s="61"/>
      <c r="P33" s="61"/>
      <c r="Q33" s="67"/>
      <c r="R33" s="46"/>
      <c r="S33" s="245"/>
      <c r="T33" s="246"/>
      <c r="U33" s="245"/>
      <c r="V33" s="246"/>
      <c r="W33" s="15"/>
    </row>
    <row r="34" spans="1:23" ht="15" customHeight="1">
      <c r="A34" s="266"/>
      <c r="B34" s="267"/>
      <c r="C34" s="64"/>
      <c r="D34" s="59"/>
      <c r="E34" s="59"/>
      <c r="F34" s="138"/>
      <c r="G34" s="59"/>
      <c r="H34" s="143"/>
      <c r="I34" s="59"/>
      <c r="J34" s="59"/>
      <c r="K34" s="65"/>
      <c r="L34" s="266"/>
      <c r="M34" s="267"/>
      <c r="N34" s="66"/>
      <c r="O34" s="61"/>
      <c r="P34" s="61"/>
      <c r="Q34" s="67"/>
      <c r="R34" s="46"/>
      <c r="S34" s="245"/>
      <c r="T34" s="246"/>
      <c r="U34" s="245"/>
      <c r="V34" s="246"/>
      <c r="W34" s="15"/>
    </row>
    <row r="35" spans="1:23" ht="15" customHeight="1">
      <c r="A35" s="266"/>
      <c r="B35" s="267"/>
      <c r="C35" s="64"/>
      <c r="D35" s="59"/>
      <c r="E35" s="59"/>
      <c r="F35" s="138"/>
      <c r="G35" s="59"/>
      <c r="H35" s="143"/>
      <c r="I35" s="59"/>
      <c r="J35" s="59"/>
      <c r="K35" s="65"/>
      <c r="L35" s="266"/>
      <c r="M35" s="267"/>
      <c r="N35" s="66"/>
      <c r="O35" s="61"/>
      <c r="P35" s="61"/>
      <c r="Q35" s="67"/>
      <c r="R35" s="46"/>
      <c r="S35" s="245"/>
      <c r="T35" s="246"/>
      <c r="U35" s="245"/>
      <c r="V35" s="246"/>
      <c r="W35" s="15"/>
    </row>
    <row r="36" spans="1:23" ht="15" customHeight="1">
      <c r="A36" s="266"/>
      <c r="B36" s="267"/>
      <c r="C36" s="64"/>
      <c r="D36" s="59"/>
      <c r="E36" s="59"/>
      <c r="F36" s="138"/>
      <c r="G36" s="59"/>
      <c r="H36" s="143"/>
      <c r="I36" s="59"/>
      <c r="J36" s="59"/>
      <c r="K36" s="65"/>
      <c r="L36" s="266"/>
      <c r="M36" s="267"/>
      <c r="N36" s="66"/>
      <c r="O36" s="61"/>
      <c r="P36" s="61"/>
      <c r="Q36" s="67"/>
      <c r="R36" s="46"/>
      <c r="S36" s="245"/>
      <c r="T36" s="246"/>
      <c r="U36" s="245"/>
      <c r="V36" s="246"/>
      <c r="W36" s="15"/>
    </row>
    <row r="37" spans="1:23" ht="15" customHeight="1">
      <c r="A37" s="266"/>
      <c r="B37" s="267"/>
      <c r="C37" s="64"/>
      <c r="D37" s="59"/>
      <c r="E37" s="59"/>
      <c r="F37" s="138"/>
      <c r="G37" s="59"/>
      <c r="H37" s="143"/>
      <c r="I37" s="59"/>
      <c r="J37" s="59"/>
      <c r="K37" s="65"/>
      <c r="L37" s="266"/>
      <c r="M37" s="267"/>
      <c r="N37" s="66"/>
      <c r="O37" s="61"/>
      <c r="P37" s="61"/>
      <c r="Q37" s="67"/>
      <c r="R37" s="46"/>
      <c r="S37" s="245"/>
      <c r="T37" s="246"/>
      <c r="U37" s="245"/>
      <c r="V37" s="246"/>
      <c r="W37" s="15"/>
    </row>
    <row r="38" spans="1:23" ht="15" customHeight="1">
      <c r="A38" s="266"/>
      <c r="B38" s="267"/>
      <c r="C38" s="64"/>
      <c r="D38" s="59"/>
      <c r="E38" s="59"/>
      <c r="F38" s="138"/>
      <c r="G38" s="59"/>
      <c r="H38" s="143"/>
      <c r="I38" s="59"/>
      <c r="J38" s="59"/>
      <c r="K38" s="65"/>
      <c r="L38" s="266"/>
      <c r="M38" s="267"/>
      <c r="N38" s="66"/>
      <c r="O38" s="61"/>
      <c r="P38" s="61"/>
      <c r="Q38" s="67"/>
      <c r="R38" s="46"/>
      <c r="S38" s="245"/>
      <c r="T38" s="246"/>
      <c r="U38" s="245"/>
      <c r="V38" s="246"/>
      <c r="W38" s="15"/>
    </row>
    <row r="39" spans="1:23" ht="15" customHeight="1">
      <c r="A39" s="266"/>
      <c r="B39" s="267"/>
      <c r="C39" s="64"/>
      <c r="D39" s="59"/>
      <c r="E39" s="59"/>
      <c r="F39" s="138"/>
      <c r="G39" s="59"/>
      <c r="H39" s="143"/>
      <c r="I39" s="59"/>
      <c r="J39" s="59"/>
      <c r="K39" s="65"/>
      <c r="L39" s="266"/>
      <c r="M39" s="267"/>
      <c r="N39" s="66"/>
      <c r="O39" s="61"/>
      <c r="P39" s="61"/>
      <c r="Q39" s="67"/>
      <c r="R39" s="46"/>
      <c r="S39" s="245"/>
      <c r="T39" s="246"/>
      <c r="U39" s="245"/>
      <c r="V39" s="246"/>
      <c r="W39" s="15"/>
    </row>
    <row r="40" spans="1:23" ht="15" customHeight="1">
      <c r="A40" s="266"/>
      <c r="B40" s="267"/>
      <c r="C40" s="64"/>
      <c r="D40" s="59"/>
      <c r="E40" s="59"/>
      <c r="F40" s="138"/>
      <c r="G40" s="59"/>
      <c r="H40" s="143"/>
      <c r="I40" s="59"/>
      <c r="J40" s="59"/>
      <c r="K40" s="65"/>
      <c r="L40" s="266"/>
      <c r="M40" s="267"/>
      <c r="N40" s="66"/>
      <c r="O40" s="61"/>
      <c r="P40" s="61"/>
      <c r="Q40" s="67"/>
      <c r="R40" s="46"/>
      <c r="S40" s="245"/>
      <c r="T40" s="246"/>
      <c r="U40" s="245"/>
      <c r="V40" s="246"/>
      <c r="W40" s="15"/>
    </row>
    <row r="41" spans="1:23" ht="15" customHeight="1">
      <c r="A41" s="266"/>
      <c r="B41" s="267"/>
      <c r="C41" s="64"/>
      <c r="D41" s="59"/>
      <c r="E41" s="59"/>
      <c r="F41" s="138"/>
      <c r="G41" s="59"/>
      <c r="H41" s="143"/>
      <c r="I41" s="59"/>
      <c r="J41" s="59"/>
      <c r="K41" s="65"/>
      <c r="L41" s="266"/>
      <c r="M41" s="267"/>
      <c r="N41" s="66"/>
      <c r="O41" s="61"/>
      <c r="P41" s="61"/>
      <c r="Q41" s="67"/>
      <c r="R41" s="46"/>
      <c r="S41" s="245"/>
      <c r="T41" s="246"/>
      <c r="U41" s="245"/>
      <c r="V41" s="246"/>
      <c r="W41" s="15"/>
    </row>
    <row r="42" spans="1:23" ht="15" customHeight="1">
      <c r="A42" s="266"/>
      <c r="B42" s="267"/>
      <c r="C42" s="64"/>
      <c r="D42" s="59"/>
      <c r="E42" s="59"/>
      <c r="F42" s="138"/>
      <c r="G42" s="59"/>
      <c r="H42" s="143"/>
      <c r="I42" s="59"/>
      <c r="J42" s="59"/>
      <c r="K42" s="65"/>
      <c r="L42" s="266"/>
      <c r="M42" s="267"/>
      <c r="N42" s="66"/>
      <c r="O42" s="61"/>
      <c r="P42" s="61"/>
      <c r="Q42" s="67"/>
      <c r="R42" s="46"/>
      <c r="S42" s="245"/>
      <c r="T42" s="246"/>
      <c r="U42" s="245"/>
      <c r="V42" s="246"/>
      <c r="W42" s="15"/>
    </row>
    <row r="43" spans="1:23" ht="15" customHeight="1">
      <c r="A43" s="266"/>
      <c r="B43" s="267"/>
      <c r="C43" s="64"/>
      <c r="D43" s="59"/>
      <c r="E43" s="59"/>
      <c r="F43" s="138"/>
      <c r="G43" s="59"/>
      <c r="H43" s="143"/>
      <c r="I43" s="59"/>
      <c r="J43" s="59"/>
      <c r="K43" s="65"/>
      <c r="L43" s="266"/>
      <c r="M43" s="267"/>
      <c r="N43" s="66"/>
      <c r="O43" s="61"/>
      <c r="P43" s="61"/>
      <c r="Q43" s="67"/>
      <c r="R43" s="46"/>
      <c r="S43" s="245"/>
      <c r="T43" s="246"/>
      <c r="U43" s="245"/>
      <c r="V43" s="246"/>
      <c r="W43" s="15"/>
    </row>
    <row r="44" spans="1:23" ht="15" customHeight="1" thickBot="1">
      <c r="A44" s="256"/>
      <c r="B44" s="257"/>
      <c r="C44" s="71"/>
      <c r="D44" s="73"/>
      <c r="E44" s="73"/>
      <c r="F44" s="139"/>
      <c r="G44" s="59"/>
      <c r="H44" s="144"/>
      <c r="I44" s="73"/>
      <c r="J44" s="73"/>
      <c r="K44" s="72"/>
      <c r="L44" s="263"/>
      <c r="M44" s="264"/>
      <c r="N44" s="68"/>
      <c r="O44" s="69"/>
      <c r="P44" s="69"/>
      <c r="Q44" s="70"/>
      <c r="R44" s="47"/>
      <c r="S44" s="254"/>
      <c r="T44" s="255"/>
      <c r="U44" s="254"/>
      <c r="V44" s="255"/>
      <c r="W44" s="16"/>
    </row>
    <row r="45" spans="1:23" ht="19.5" customHeight="1" thickBot="1">
      <c r="A45" s="282" t="s">
        <v>21</v>
      </c>
      <c r="B45" s="283"/>
      <c r="C45" s="283"/>
      <c r="D45" s="283"/>
      <c r="E45" s="283"/>
      <c r="F45" s="283"/>
      <c r="G45" s="250"/>
      <c r="H45" s="283"/>
      <c r="I45" s="283"/>
      <c r="J45" s="283"/>
      <c r="K45" s="283"/>
      <c r="L45" s="283"/>
      <c r="M45" s="283"/>
      <c r="N45" s="283"/>
      <c r="O45" s="283"/>
      <c r="P45" s="283"/>
      <c r="Q45" s="284"/>
      <c r="R45" s="49"/>
      <c r="S45" s="247"/>
      <c r="T45" s="248"/>
      <c r="U45" s="247"/>
      <c r="V45" s="248"/>
      <c r="W45" s="76">
        <f>IF(S45&lt;&gt;U45,"HATA VAR","")</f>
      </c>
    </row>
    <row r="46" spans="1:23" ht="19.5" customHeight="1" thickBot="1">
      <c r="A46" s="249" t="s">
        <v>55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1"/>
      <c r="R46" s="39"/>
      <c r="S46" s="247">
        <f>S13</f>
        <v>33620.590000000004</v>
      </c>
      <c r="T46" s="248"/>
      <c r="U46" s="247">
        <f>S13</f>
        <v>33620.590000000004</v>
      </c>
      <c r="V46" s="248"/>
      <c r="W46" s="76"/>
    </row>
    <row r="47" spans="1:23" s="5" customFormat="1" ht="13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77"/>
    </row>
    <row r="48" spans="1:23" s="5" customFormat="1" ht="21" customHeight="1">
      <c r="A48" s="24" t="s">
        <v>22</v>
      </c>
      <c r="B48" s="18"/>
      <c r="C48" s="265" t="e">
        <f>yaziyle(S46)</f>
        <v>#NAME?</v>
      </c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3" t="s">
        <v>23</v>
      </c>
      <c r="S48" s="23" t="s">
        <v>42</v>
      </c>
      <c r="T48" s="18"/>
      <c r="U48" s="18"/>
      <c r="V48" s="18"/>
      <c r="W48" s="78"/>
    </row>
    <row r="49" spans="1:23" s="5" customFormat="1" ht="12" customHeight="1" thickBo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79"/>
    </row>
    <row r="50" spans="1:23" ht="39.75" customHeight="1" thickBot="1">
      <c r="A50" s="436" t="s">
        <v>43</v>
      </c>
      <c r="B50" s="437"/>
      <c r="C50" s="436" t="s">
        <v>44</v>
      </c>
      <c r="D50" s="261"/>
      <c r="E50" s="261"/>
      <c r="F50" s="262"/>
      <c r="G50" s="102"/>
      <c r="H50" s="437" t="s">
        <v>45</v>
      </c>
      <c r="I50" s="261"/>
      <c r="J50" s="261"/>
      <c r="K50" s="261"/>
      <c r="L50" s="261"/>
      <c r="M50" s="260" t="s">
        <v>24</v>
      </c>
      <c r="N50" s="261"/>
      <c r="O50" s="261"/>
      <c r="P50" s="261"/>
      <c r="Q50" s="262"/>
      <c r="R50" s="40"/>
      <c r="S50" s="258" t="s">
        <v>25</v>
      </c>
      <c r="T50" s="259"/>
      <c r="U50" s="319" t="s">
        <v>26</v>
      </c>
      <c r="V50" s="320"/>
      <c r="W50" s="108" t="s">
        <v>127</v>
      </c>
    </row>
    <row r="51" spans="1:23" ht="12.75" customHeight="1" thickBot="1">
      <c r="A51" s="438"/>
      <c r="B51" s="439"/>
      <c r="C51" s="440" t="s">
        <v>40</v>
      </c>
      <c r="D51" s="441"/>
      <c r="E51" s="441"/>
      <c r="F51" s="74" t="s">
        <v>41</v>
      </c>
      <c r="G51" s="106"/>
      <c r="H51" s="443" t="s">
        <v>40</v>
      </c>
      <c r="I51" s="444"/>
      <c r="J51" s="444"/>
      <c r="K51" s="444"/>
      <c r="L51" s="56" t="s">
        <v>41</v>
      </c>
      <c r="M51" s="446" t="s">
        <v>40</v>
      </c>
      <c r="N51" s="447"/>
      <c r="O51" s="447"/>
      <c r="P51" s="447"/>
      <c r="Q51" s="57" t="s">
        <v>41</v>
      </c>
      <c r="R51" s="41"/>
      <c r="S51" s="54" t="s">
        <v>40</v>
      </c>
      <c r="T51" s="55" t="s">
        <v>41</v>
      </c>
      <c r="U51" s="321"/>
      <c r="V51" s="322"/>
      <c r="W51" s="108" t="s">
        <v>59</v>
      </c>
    </row>
    <row r="52" spans="1:23" s="20" customFormat="1" ht="24.75" customHeight="1" thickBot="1">
      <c r="A52" s="166"/>
      <c r="B52" s="167"/>
      <c r="C52" s="243">
        <f>S13</f>
        <v>33620.590000000004</v>
      </c>
      <c r="D52" s="442"/>
      <c r="E52" s="442"/>
      <c r="F52" s="244"/>
      <c r="G52" s="84"/>
      <c r="H52" s="445">
        <v>0</v>
      </c>
      <c r="I52" s="445"/>
      <c r="J52" s="445"/>
      <c r="K52" s="445"/>
      <c r="L52" s="445"/>
      <c r="M52" s="448">
        <f>SUM(U15)</f>
        <v>318.7231932</v>
      </c>
      <c r="N52" s="449"/>
      <c r="O52" s="449"/>
      <c r="P52" s="449"/>
      <c r="Q52" s="450"/>
      <c r="R52" s="48"/>
      <c r="S52" s="243">
        <f>SUM(C52-M52)</f>
        <v>33301.866806800004</v>
      </c>
      <c r="T52" s="244"/>
      <c r="U52" s="252"/>
      <c r="V52" s="253"/>
      <c r="W52" s="108" t="s">
        <v>57</v>
      </c>
    </row>
    <row r="53" spans="1:23" s="20" customFormat="1" ht="24.75" customHeight="1" thickBot="1">
      <c r="A53" s="19"/>
      <c r="B53" s="58"/>
      <c r="C53" s="168"/>
      <c r="D53" s="169"/>
      <c r="E53" s="169"/>
      <c r="F53" s="169"/>
      <c r="G53" s="169"/>
      <c r="H53" s="84"/>
      <c r="I53" s="84"/>
      <c r="J53" s="84"/>
      <c r="K53" s="84"/>
      <c r="L53" s="84"/>
      <c r="M53" s="87"/>
      <c r="N53" s="83"/>
      <c r="O53" s="83"/>
      <c r="P53" s="83"/>
      <c r="Q53" s="88"/>
      <c r="R53" s="48"/>
      <c r="S53" s="85"/>
      <c r="T53" s="86"/>
      <c r="U53" s="89"/>
      <c r="V53" s="89"/>
      <c r="W53" s="108" t="s">
        <v>96</v>
      </c>
    </row>
    <row r="54" spans="1:23" s="20" customFormat="1" ht="18" customHeight="1" thickBot="1">
      <c r="A54" s="379" t="s">
        <v>54</v>
      </c>
      <c r="B54" s="380"/>
      <c r="C54" s="434"/>
      <c r="D54" s="434"/>
      <c r="E54" s="434"/>
      <c r="F54" s="434"/>
      <c r="G54" s="434"/>
      <c r="H54" s="380"/>
      <c r="I54" s="380"/>
      <c r="J54" s="380"/>
      <c r="K54" s="380"/>
      <c r="L54" s="380"/>
      <c r="M54" s="434"/>
      <c r="N54" s="434"/>
      <c r="O54" s="434"/>
      <c r="P54" s="435"/>
      <c r="Q54" s="38"/>
      <c r="R54" s="38"/>
      <c r="S54" s="38"/>
      <c r="T54" s="38"/>
      <c r="U54" s="38"/>
      <c r="V54" s="38"/>
      <c r="W54" s="109" t="s">
        <v>97</v>
      </c>
    </row>
    <row r="55" spans="1:23" ht="18" customHeight="1" thickBot="1">
      <c r="A55" s="82" t="s">
        <v>27</v>
      </c>
      <c r="B55" s="28"/>
      <c r="C55" s="29"/>
      <c r="D55" s="29"/>
      <c r="E55" s="29"/>
      <c r="F55" s="29"/>
      <c r="G55" s="29"/>
      <c r="H55" s="382" t="s">
        <v>28</v>
      </c>
      <c r="I55" s="383"/>
      <c r="J55" s="383"/>
      <c r="K55" s="384"/>
      <c r="L55" s="388" t="s">
        <v>46</v>
      </c>
      <c r="M55" s="389"/>
      <c r="N55" s="389"/>
      <c r="O55" s="389"/>
      <c r="P55" s="390"/>
      <c r="Q55" s="385" t="s">
        <v>47</v>
      </c>
      <c r="R55" s="386"/>
      <c r="S55" s="386"/>
      <c r="T55" s="386"/>
      <c r="U55" s="386"/>
      <c r="V55" s="386"/>
      <c r="W55" s="387"/>
    </row>
    <row r="56" spans="1:23" ht="24" customHeight="1" thickBot="1">
      <c r="A56" s="26"/>
      <c r="B56" s="30"/>
      <c r="C56" s="30"/>
      <c r="D56" s="31"/>
      <c r="E56" s="31"/>
      <c r="F56" s="31"/>
      <c r="G56" s="31"/>
      <c r="H56" s="32"/>
      <c r="I56" s="33"/>
      <c r="J56" s="33"/>
      <c r="K56" s="34"/>
      <c r="L56" s="33"/>
      <c r="M56" s="33"/>
      <c r="N56" s="33"/>
      <c r="O56" s="33"/>
      <c r="P56" s="35"/>
      <c r="Q56" s="317" t="s">
        <v>128</v>
      </c>
      <c r="R56" s="318"/>
      <c r="S56" s="318"/>
      <c r="T56" s="318"/>
      <c r="U56" s="318"/>
      <c r="V56" s="36"/>
      <c r="W56" s="27"/>
    </row>
    <row r="57" spans="1:23" ht="19.5" customHeight="1" thickBot="1">
      <c r="A57" s="379" t="s">
        <v>48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1"/>
      <c r="Q57" s="317"/>
      <c r="R57" s="318"/>
      <c r="S57" s="318"/>
      <c r="T57" s="318"/>
      <c r="U57" s="318"/>
      <c r="V57" s="36"/>
      <c r="W57" s="27"/>
    </row>
    <row r="58" spans="1:23" ht="19.5" customHeight="1">
      <c r="A58" s="260" t="s">
        <v>29</v>
      </c>
      <c r="B58" s="261"/>
      <c r="C58" s="275"/>
      <c r="D58" s="279" t="s">
        <v>4</v>
      </c>
      <c r="E58" s="261"/>
      <c r="F58" s="261"/>
      <c r="G58" s="102"/>
      <c r="H58" s="279" t="s">
        <v>6</v>
      </c>
      <c r="I58" s="261"/>
      <c r="J58" s="261"/>
      <c r="K58" s="275"/>
      <c r="L58" s="423" t="s">
        <v>30</v>
      </c>
      <c r="M58" s="423"/>
      <c r="N58" s="423"/>
      <c r="O58" s="423"/>
      <c r="P58" s="424"/>
      <c r="Q58" s="317"/>
      <c r="R58" s="318"/>
      <c r="S58" s="318"/>
      <c r="T58" s="318"/>
      <c r="U58" s="318"/>
      <c r="V58" s="36"/>
      <c r="W58" s="27"/>
    </row>
    <row r="59" spans="1:23" ht="15.75" customHeight="1">
      <c r="A59" s="276"/>
      <c r="B59" s="277"/>
      <c r="C59" s="278"/>
      <c r="D59" s="280"/>
      <c r="E59" s="277"/>
      <c r="F59" s="277"/>
      <c r="G59" s="107"/>
      <c r="H59" s="280"/>
      <c r="I59" s="277"/>
      <c r="J59" s="277"/>
      <c r="K59" s="278"/>
      <c r="L59" s="323" t="s">
        <v>40</v>
      </c>
      <c r="M59" s="323"/>
      <c r="N59" s="323"/>
      <c r="O59" s="323"/>
      <c r="P59" s="42" t="s">
        <v>41</v>
      </c>
      <c r="Q59" s="317"/>
      <c r="R59" s="318"/>
      <c r="S59" s="318"/>
      <c r="T59" s="318"/>
      <c r="U59" s="318"/>
      <c r="V59" s="36"/>
      <c r="W59" s="27"/>
    </row>
    <row r="60" spans="1:23" ht="15.75" customHeight="1">
      <c r="A60" s="454" t="s">
        <v>60</v>
      </c>
      <c r="B60" s="455"/>
      <c r="C60" s="456"/>
      <c r="D60" s="457"/>
      <c r="E60" s="455"/>
      <c r="F60" s="456"/>
      <c r="G60" s="105"/>
      <c r="H60" s="451"/>
      <c r="I60" s="452"/>
      <c r="J60" s="452"/>
      <c r="K60" s="453"/>
      <c r="L60" s="327"/>
      <c r="M60" s="328"/>
      <c r="N60" s="328"/>
      <c r="O60" s="328"/>
      <c r="P60" s="329"/>
      <c r="Q60" s="317"/>
      <c r="R60" s="318"/>
      <c r="S60" s="318"/>
      <c r="T60" s="318"/>
      <c r="U60" s="318"/>
      <c r="V60" s="36"/>
      <c r="W60" s="27"/>
    </row>
    <row r="61" spans="1:23" ht="15.75" customHeight="1">
      <c r="A61" s="454"/>
      <c r="B61" s="455"/>
      <c r="C61" s="456"/>
      <c r="D61" s="458"/>
      <c r="E61" s="455"/>
      <c r="F61" s="456"/>
      <c r="G61" s="105"/>
      <c r="H61" s="451"/>
      <c r="I61" s="452"/>
      <c r="J61" s="452"/>
      <c r="K61" s="453"/>
      <c r="L61" s="327"/>
      <c r="M61" s="328"/>
      <c r="N61" s="328"/>
      <c r="O61" s="328"/>
      <c r="P61" s="329"/>
      <c r="Q61" s="317"/>
      <c r="R61" s="318"/>
      <c r="S61" s="318"/>
      <c r="T61" s="318"/>
      <c r="U61" s="318"/>
      <c r="V61" s="36"/>
      <c r="W61" s="27"/>
    </row>
    <row r="62" spans="1:23" ht="15.75" customHeight="1">
      <c r="A62" s="454"/>
      <c r="B62" s="455"/>
      <c r="C62" s="456"/>
      <c r="D62" s="458"/>
      <c r="E62" s="455"/>
      <c r="F62" s="456"/>
      <c r="G62" s="105"/>
      <c r="H62" s="451"/>
      <c r="I62" s="452"/>
      <c r="J62" s="452"/>
      <c r="K62" s="453"/>
      <c r="L62" s="327"/>
      <c r="M62" s="328"/>
      <c r="N62" s="328"/>
      <c r="O62" s="328"/>
      <c r="P62" s="329"/>
      <c r="Q62" s="317"/>
      <c r="R62" s="318"/>
      <c r="S62" s="318"/>
      <c r="T62" s="318"/>
      <c r="U62" s="318"/>
      <c r="V62" s="36"/>
      <c r="W62" s="27"/>
    </row>
    <row r="63" spans="1:23" ht="15.75" customHeight="1">
      <c r="A63" s="454"/>
      <c r="B63" s="455"/>
      <c r="C63" s="456"/>
      <c r="D63" s="458"/>
      <c r="E63" s="455"/>
      <c r="F63" s="456"/>
      <c r="G63" s="105"/>
      <c r="H63" s="451"/>
      <c r="I63" s="452"/>
      <c r="J63" s="452"/>
      <c r="K63" s="453"/>
      <c r="L63" s="327"/>
      <c r="M63" s="328"/>
      <c r="N63" s="328"/>
      <c r="O63" s="328"/>
      <c r="P63" s="329"/>
      <c r="Q63" s="317"/>
      <c r="R63" s="318"/>
      <c r="S63" s="318"/>
      <c r="T63" s="318"/>
      <c r="U63" s="318"/>
      <c r="V63" s="36"/>
      <c r="W63" s="27"/>
    </row>
    <row r="64" spans="1:23" ht="15.75" customHeight="1" thickBot="1">
      <c r="A64" s="454"/>
      <c r="B64" s="455"/>
      <c r="C64" s="456"/>
      <c r="D64" s="458"/>
      <c r="E64" s="455"/>
      <c r="F64" s="456"/>
      <c r="G64" s="105"/>
      <c r="H64" s="451"/>
      <c r="I64" s="452"/>
      <c r="J64" s="452"/>
      <c r="K64" s="453"/>
      <c r="L64" s="327"/>
      <c r="M64" s="328"/>
      <c r="N64" s="328"/>
      <c r="O64" s="328"/>
      <c r="P64" s="329"/>
      <c r="Q64" s="315"/>
      <c r="R64" s="316"/>
      <c r="S64" s="316"/>
      <c r="T64" s="316"/>
      <c r="U64" s="316"/>
      <c r="V64" s="37"/>
      <c r="W64" s="51"/>
    </row>
    <row r="65" spans="1:23" ht="14.25">
      <c r="A65" s="459"/>
      <c r="B65" s="460"/>
      <c r="C65" s="460"/>
      <c r="D65" s="460"/>
      <c r="E65" s="460"/>
      <c r="F65" s="460"/>
      <c r="G65" s="460"/>
      <c r="H65" s="460"/>
      <c r="I65" s="460"/>
      <c r="J65" s="460"/>
      <c r="K65" s="461"/>
      <c r="L65" s="324" t="s">
        <v>31</v>
      </c>
      <c r="M65" s="325"/>
      <c r="N65" s="325"/>
      <c r="O65" s="325"/>
      <c r="P65" s="325"/>
      <c r="Q65" s="325"/>
      <c r="R65" s="325"/>
      <c r="S65" s="326"/>
      <c r="T65" s="324" t="s">
        <v>32</v>
      </c>
      <c r="U65" s="325"/>
      <c r="V65" s="325"/>
      <c r="W65" s="428"/>
    </row>
    <row r="66" spans="1:23" s="50" customFormat="1" ht="19.5" customHeight="1">
      <c r="A66" s="462"/>
      <c r="B66" s="463"/>
      <c r="C66" s="463"/>
      <c r="D66" s="463"/>
      <c r="E66" s="463"/>
      <c r="F66" s="463"/>
      <c r="G66" s="463"/>
      <c r="H66" s="463"/>
      <c r="I66" s="463"/>
      <c r="J66" s="463"/>
      <c r="K66" s="464"/>
      <c r="L66" s="309" t="s">
        <v>127</v>
      </c>
      <c r="M66" s="421"/>
      <c r="N66" s="421"/>
      <c r="O66" s="421"/>
      <c r="P66" s="421"/>
      <c r="Q66" s="421"/>
      <c r="R66" s="421"/>
      <c r="S66" s="422"/>
      <c r="T66" s="309" t="str">
        <f>L66</f>
        <v>…../ 12 / 2013</v>
      </c>
      <c r="U66" s="310"/>
      <c r="V66" s="310"/>
      <c r="W66" s="311"/>
    </row>
    <row r="67" spans="1:23" ht="14.25">
      <c r="A67" s="462"/>
      <c r="B67" s="463"/>
      <c r="C67" s="463"/>
      <c r="D67" s="463"/>
      <c r="E67" s="463"/>
      <c r="F67" s="463"/>
      <c r="G67" s="463"/>
      <c r="H67" s="463"/>
      <c r="I67" s="463"/>
      <c r="J67" s="463"/>
      <c r="K67" s="464"/>
      <c r="L67" s="312" t="s">
        <v>49</v>
      </c>
      <c r="M67" s="313"/>
      <c r="N67" s="313"/>
      <c r="O67" s="313"/>
      <c r="P67" s="313"/>
      <c r="Q67" s="313"/>
      <c r="R67" s="313"/>
      <c r="S67" s="420"/>
      <c r="T67" s="312" t="s">
        <v>50</v>
      </c>
      <c r="U67" s="313"/>
      <c r="V67" s="313"/>
      <c r="W67" s="314"/>
    </row>
    <row r="68" spans="1:23" ht="15.75">
      <c r="A68" s="462"/>
      <c r="B68" s="463"/>
      <c r="C68" s="463"/>
      <c r="D68" s="463"/>
      <c r="E68" s="463"/>
      <c r="F68" s="463"/>
      <c r="G68" s="463"/>
      <c r="H68" s="463"/>
      <c r="I68" s="463"/>
      <c r="J68" s="463"/>
      <c r="K68" s="464"/>
      <c r="L68" s="414" t="s">
        <v>90</v>
      </c>
      <c r="M68" s="415"/>
      <c r="N68" s="415"/>
      <c r="O68" s="415"/>
      <c r="P68" s="415"/>
      <c r="Q68" s="415"/>
      <c r="R68" s="415"/>
      <c r="S68" s="416"/>
      <c r="T68" s="312" t="s">
        <v>94</v>
      </c>
      <c r="U68" s="313"/>
      <c r="V68" s="313"/>
      <c r="W68" s="314"/>
    </row>
    <row r="69" spans="1:23" ht="14.25">
      <c r="A69" s="465"/>
      <c r="B69" s="418"/>
      <c r="C69" s="418"/>
      <c r="D69" s="418"/>
      <c r="E69" s="418"/>
      <c r="F69" s="418"/>
      <c r="G69" s="418"/>
      <c r="H69" s="418"/>
      <c r="I69" s="418"/>
      <c r="J69" s="418"/>
      <c r="K69" s="419"/>
      <c r="L69" s="417" t="s">
        <v>91</v>
      </c>
      <c r="M69" s="418"/>
      <c r="N69" s="418"/>
      <c r="O69" s="418"/>
      <c r="P69" s="418"/>
      <c r="Q69" s="418"/>
      <c r="R69" s="418"/>
      <c r="S69" s="419"/>
      <c r="T69" s="425" t="s">
        <v>95</v>
      </c>
      <c r="U69" s="426"/>
      <c r="V69" s="426"/>
      <c r="W69" s="427"/>
    </row>
    <row r="70" spans="1:23" ht="24.75" customHeight="1" thickBot="1">
      <c r="A70" s="412" t="s">
        <v>33</v>
      </c>
      <c r="B70" s="413"/>
      <c r="C70" s="411" t="e">
        <f>yaziyle(S52)</f>
        <v>#NAME?</v>
      </c>
      <c r="D70" s="411"/>
      <c r="E70" s="411"/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411"/>
      <c r="Q70" s="411"/>
      <c r="R70" s="411"/>
      <c r="S70" s="411"/>
      <c r="T70" s="25" t="s">
        <v>51</v>
      </c>
      <c r="U70" s="21"/>
      <c r="V70" s="21"/>
      <c r="W70" s="80" t="s">
        <v>52</v>
      </c>
    </row>
    <row r="71" ht="15" customHeight="1"/>
    <row r="75" spans="24:39" ht="15.75" customHeight="1"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24:39" ht="15.75" customHeight="1"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24:39" ht="15.75" customHeight="1"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24:39" ht="15.75" customHeight="1"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24:39" ht="15.75" customHeight="1"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24:39" ht="19.5" customHeight="1"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24:39" ht="19.5" customHeight="1"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2.75" customHeight="1"/>
    <row r="91" ht="14.25" customHeight="1"/>
    <row r="92" ht="39.75" customHeight="1"/>
    <row r="93" ht="39.7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23" ht="12.75">
      <c r="A123" s="22"/>
    </row>
  </sheetData>
  <sheetProtection/>
  <mergeCells count="239">
    <mergeCell ref="A65:K69"/>
    <mergeCell ref="Q61:U61"/>
    <mergeCell ref="Q62:U62"/>
    <mergeCell ref="H60:K60"/>
    <mergeCell ref="H63:K63"/>
    <mergeCell ref="H64:K64"/>
    <mergeCell ref="A61:C61"/>
    <mergeCell ref="A62:C62"/>
    <mergeCell ref="D61:F61"/>
    <mergeCell ref="D62:F62"/>
    <mergeCell ref="A60:C60"/>
    <mergeCell ref="A63:C63"/>
    <mergeCell ref="A64:C64"/>
    <mergeCell ref="D60:F60"/>
    <mergeCell ref="D63:F63"/>
    <mergeCell ref="D64:F64"/>
    <mergeCell ref="H51:K51"/>
    <mergeCell ref="H52:L52"/>
    <mergeCell ref="M51:P51"/>
    <mergeCell ref="M52:Q52"/>
    <mergeCell ref="H61:K61"/>
    <mergeCell ref="H62:K62"/>
    <mergeCell ref="A54:P54"/>
    <mergeCell ref="L38:M38"/>
    <mergeCell ref="L39:M39"/>
    <mergeCell ref="L40:M40"/>
    <mergeCell ref="L41:M41"/>
    <mergeCell ref="C50:F50"/>
    <mergeCell ref="A50:B51"/>
    <mergeCell ref="H50:L50"/>
    <mergeCell ref="C51:E51"/>
    <mergeCell ref="C52:F52"/>
    <mergeCell ref="T69:W69"/>
    <mergeCell ref="T65:W65"/>
    <mergeCell ref="U4:V4"/>
    <mergeCell ref="U5:V5"/>
    <mergeCell ref="U6:V6"/>
    <mergeCell ref="U8:V8"/>
    <mergeCell ref="U25:V25"/>
    <mergeCell ref="S23:T23"/>
    <mergeCell ref="S31:T31"/>
    <mergeCell ref="T68:W68"/>
    <mergeCell ref="N10:R10"/>
    <mergeCell ref="C7:S8"/>
    <mergeCell ref="C70:S70"/>
    <mergeCell ref="A70:B70"/>
    <mergeCell ref="Q56:U56"/>
    <mergeCell ref="L68:S68"/>
    <mergeCell ref="L69:S69"/>
    <mergeCell ref="L67:S67"/>
    <mergeCell ref="L66:S66"/>
    <mergeCell ref="L58:P58"/>
    <mergeCell ref="L32:M32"/>
    <mergeCell ref="L33:M33"/>
    <mergeCell ref="U27:V27"/>
    <mergeCell ref="Q5:S5"/>
    <mergeCell ref="L13:M13"/>
    <mergeCell ref="L15:M15"/>
    <mergeCell ref="L17:M17"/>
    <mergeCell ref="S11:T11"/>
    <mergeCell ref="S10:V10"/>
    <mergeCell ref="U11:V11"/>
    <mergeCell ref="L29:M29"/>
    <mergeCell ref="L30:M30"/>
    <mergeCell ref="L31:M31"/>
    <mergeCell ref="A27:B27"/>
    <mergeCell ref="A29:B29"/>
    <mergeCell ref="A28:B28"/>
    <mergeCell ref="A30:B30"/>
    <mergeCell ref="L25:M25"/>
    <mergeCell ref="L21:M21"/>
    <mergeCell ref="L26:M26"/>
    <mergeCell ref="L27:M27"/>
    <mergeCell ref="L24:M24"/>
    <mergeCell ref="L18:M18"/>
    <mergeCell ref="A12:B12"/>
    <mergeCell ref="A57:P57"/>
    <mergeCell ref="H55:K55"/>
    <mergeCell ref="Q55:W55"/>
    <mergeCell ref="Q57:U57"/>
    <mergeCell ref="L55:P55"/>
    <mergeCell ref="A13:B13"/>
    <mergeCell ref="L23:M23"/>
    <mergeCell ref="L28:M28"/>
    <mergeCell ref="L22:M22"/>
    <mergeCell ref="A22:B22"/>
    <mergeCell ref="A20:B20"/>
    <mergeCell ref="L19:M19"/>
    <mergeCell ref="A10:B10"/>
    <mergeCell ref="A11:B11"/>
    <mergeCell ref="L11:M11"/>
    <mergeCell ref="L12:M12"/>
    <mergeCell ref="H10:K11"/>
    <mergeCell ref="L10:M10"/>
    <mergeCell ref="C10:F11"/>
    <mergeCell ref="A18:B18"/>
    <mergeCell ref="A14:B14"/>
    <mergeCell ref="A15:B15"/>
    <mergeCell ref="A17:B17"/>
    <mergeCell ref="A16:B16"/>
    <mergeCell ref="L20:M20"/>
    <mergeCell ref="A1:W1"/>
    <mergeCell ref="A2:B2"/>
    <mergeCell ref="A3:B3"/>
    <mergeCell ref="L3:P3"/>
    <mergeCell ref="T3:T8"/>
    <mergeCell ref="A6:B6"/>
    <mergeCell ref="C6:S6"/>
    <mergeCell ref="U7:V7"/>
    <mergeCell ref="A7:B8"/>
    <mergeCell ref="L5:P5"/>
    <mergeCell ref="A42:B42"/>
    <mergeCell ref="A43:B43"/>
    <mergeCell ref="A41:B41"/>
    <mergeCell ref="A33:B33"/>
    <mergeCell ref="A25:B25"/>
    <mergeCell ref="A31:B31"/>
    <mergeCell ref="A36:B36"/>
    <mergeCell ref="A23:B23"/>
    <mergeCell ref="L65:S65"/>
    <mergeCell ref="L60:P60"/>
    <mergeCell ref="L63:P63"/>
    <mergeCell ref="L64:P64"/>
    <mergeCell ref="L61:P61"/>
    <mergeCell ref="L62:P62"/>
    <mergeCell ref="T66:W66"/>
    <mergeCell ref="T67:W67"/>
    <mergeCell ref="A40:B40"/>
    <mergeCell ref="A37:B37"/>
    <mergeCell ref="Q64:U64"/>
    <mergeCell ref="Q58:U58"/>
    <mergeCell ref="Q59:U59"/>
    <mergeCell ref="Q60:U60"/>
    <mergeCell ref="Q63:U63"/>
    <mergeCell ref="U50:V51"/>
    <mergeCell ref="U26:V26"/>
    <mergeCell ref="S30:T30"/>
    <mergeCell ref="A39:B39"/>
    <mergeCell ref="A32:B32"/>
    <mergeCell ref="A38:B38"/>
    <mergeCell ref="L14:M14"/>
    <mergeCell ref="U29:V29"/>
    <mergeCell ref="U30:V30"/>
    <mergeCell ref="U28:V28"/>
    <mergeCell ref="A26:B26"/>
    <mergeCell ref="A4:B5"/>
    <mergeCell ref="U3:V3"/>
    <mergeCell ref="H4:K5"/>
    <mergeCell ref="L4:P4"/>
    <mergeCell ref="Q4:S4"/>
    <mergeCell ref="E5:F5"/>
    <mergeCell ref="A58:C59"/>
    <mergeCell ref="D58:F59"/>
    <mergeCell ref="H58:K59"/>
    <mergeCell ref="A19:B19"/>
    <mergeCell ref="A34:B34"/>
    <mergeCell ref="A35:B35"/>
    <mergeCell ref="A45:Q45"/>
    <mergeCell ref="L59:O59"/>
    <mergeCell ref="A21:B21"/>
    <mergeCell ref="A24:B24"/>
    <mergeCell ref="S32:T32"/>
    <mergeCell ref="U32:V32"/>
    <mergeCell ref="S25:T25"/>
    <mergeCell ref="S33:T33"/>
    <mergeCell ref="S26:T26"/>
    <mergeCell ref="C2:K2"/>
    <mergeCell ref="C3:K3"/>
    <mergeCell ref="E4:F4"/>
    <mergeCell ref="Q3:S3"/>
    <mergeCell ref="U13:V13"/>
    <mergeCell ref="S38:T38"/>
    <mergeCell ref="U38:V38"/>
    <mergeCell ref="U39:V39"/>
    <mergeCell ref="S40:T40"/>
    <mergeCell ref="U40:V40"/>
    <mergeCell ref="S13:T13"/>
    <mergeCell ref="U33:V33"/>
    <mergeCell ref="S34:T34"/>
    <mergeCell ref="U34:V34"/>
    <mergeCell ref="U31:V31"/>
    <mergeCell ref="U35:V35"/>
    <mergeCell ref="L35:M35"/>
    <mergeCell ref="L36:M36"/>
    <mergeCell ref="L37:M37"/>
    <mergeCell ref="S36:T36"/>
    <mergeCell ref="U36:V36"/>
    <mergeCell ref="S37:T37"/>
    <mergeCell ref="U37:V37"/>
    <mergeCell ref="S28:T28"/>
    <mergeCell ref="S39:T39"/>
    <mergeCell ref="S29:T29"/>
    <mergeCell ref="C48:Q48"/>
    <mergeCell ref="S46:T46"/>
    <mergeCell ref="S35:T35"/>
    <mergeCell ref="S42:T42"/>
    <mergeCell ref="L42:M42"/>
    <mergeCell ref="L43:M43"/>
    <mergeCell ref="L34:M34"/>
    <mergeCell ref="S27:T27"/>
    <mergeCell ref="A46:Q46"/>
    <mergeCell ref="U52:V52"/>
    <mergeCell ref="S43:T43"/>
    <mergeCell ref="S44:T44"/>
    <mergeCell ref="U44:V44"/>
    <mergeCell ref="A44:B44"/>
    <mergeCell ref="S50:T50"/>
    <mergeCell ref="M50:Q50"/>
    <mergeCell ref="L44:M44"/>
    <mergeCell ref="S52:T52"/>
    <mergeCell ref="S41:T41"/>
    <mergeCell ref="U42:V42"/>
    <mergeCell ref="U43:V43"/>
    <mergeCell ref="S45:T45"/>
    <mergeCell ref="U45:V45"/>
    <mergeCell ref="U46:V46"/>
    <mergeCell ref="U41:V41"/>
    <mergeCell ref="S24:T24"/>
    <mergeCell ref="U24:V24"/>
    <mergeCell ref="U22:V22"/>
    <mergeCell ref="U20:V20"/>
    <mergeCell ref="S20:T20"/>
    <mergeCell ref="S22:T22"/>
    <mergeCell ref="U14:V14"/>
    <mergeCell ref="S14:T14"/>
    <mergeCell ref="S16:T16"/>
    <mergeCell ref="L16:M16"/>
    <mergeCell ref="S15:T15"/>
    <mergeCell ref="U23:V23"/>
    <mergeCell ref="U17:V17"/>
    <mergeCell ref="U15:V15"/>
    <mergeCell ref="S17:T17"/>
    <mergeCell ref="U21:V21"/>
    <mergeCell ref="S21:T21"/>
    <mergeCell ref="U18:V18"/>
    <mergeCell ref="U16:V16"/>
    <mergeCell ref="S18:T18"/>
    <mergeCell ref="S19:T19"/>
    <mergeCell ref="U19:V19"/>
  </mergeCells>
  <printOptions horizontalCentered="1" verticalCentered="1"/>
  <pageMargins left="0.1968503937007874" right="0.1968503937007874" top="0.3937007874015748" bottom="0.3937007874015748" header="0" footer="0"/>
  <pageSetup blackAndWhite="1" horizontalDpi="200" verticalDpi="2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2"/>
  <dimension ref="A1:K20"/>
  <sheetViews>
    <sheetView zoomScalePageLayoutView="0" workbookViewId="0" topLeftCell="A4">
      <selection activeCell="H17" sqref="H17:K17"/>
    </sheetView>
  </sheetViews>
  <sheetFormatPr defaultColWidth="9.140625" defaultRowHeight="12.75"/>
  <sheetData>
    <row r="1" spans="1:5" ht="15.75">
      <c r="A1" s="473" t="s">
        <v>62</v>
      </c>
      <c r="B1" s="473"/>
      <c r="C1" s="473"/>
      <c r="D1" s="473"/>
      <c r="E1" s="473"/>
    </row>
    <row r="2" spans="1:10" ht="15.75">
      <c r="A2" s="473" t="s">
        <v>63</v>
      </c>
      <c r="B2" s="473"/>
      <c r="C2" s="473"/>
      <c r="D2" s="473"/>
      <c r="E2" s="473"/>
      <c r="J2" t="s">
        <v>64</v>
      </c>
    </row>
    <row r="3" spans="1:5" ht="15.75">
      <c r="A3" s="473" t="s">
        <v>65</v>
      </c>
      <c r="B3" s="473"/>
      <c r="C3" s="473"/>
      <c r="D3" s="473"/>
      <c r="E3" s="473"/>
    </row>
    <row r="4" spans="1:6" ht="12.75">
      <c r="A4" s="474"/>
      <c r="B4" s="474"/>
      <c r="C4" s="474"/>
      <c r="D4" s="474"/>
      <c r="E4" s="474"/>
      <c r="F4" t="s">
        <v>58</v>
      </c>
    </row>
    <row r="5" spans="1:5" ht="12.75">
      <c r="A5" s="474"/>
      <c r="B5" s="474"/>
      <c r="C5" s="474"/>
      <c r="D5" s="474"/>
      <c r="E5" s="474"/>
    </row>
    <row r="6" spans="5:9" ht="23.25">
      <c r="E6" s="475" t="s">
        <v>66</v>
      </c>
      <c r="F6" s="475"/>
      <c r="G6" s="475"/>
      <c r="H6" s="475"/>
      <c r="I6" s="475"/>
    </row>
    <row r="7" spans="1:11" ht="26.25" customHeight="1">
      <c r="A7" s="468" t="s">
        <v>67</v>
      </c>
      <c r="B7" s="468"/>
      <c r="C7" s="468"/>
      <c r="D7" s="468"/>
      <c r="E7" s="476">
        <f>TEDAŞ!U17</f>
        <v>39353.573006800005</v>
      </c>
      <c r="F7" s="477"/>
      <c r="G7" s="90" t="s">
        <v>68</v>
      </c>
      <c r="H7" s="90"/>
      <c r="I7" s="90"/>
      <c r="J7" s="90"/>
      <c r="K7" s="91"/>
    </row>
    <row r="8" spans="1:11" ht="46.5" customHeight="1">
      <c r="A8" s="468" t="s">
        <v>69</v>
      </c>
      <c r="B8" s="468"/>
      <c r="C8" s="468"/>
      <c r="D8" s="468"/>
      <c r="E8" s="469" t="s">
        <v>70</v>
      </c>
      <c r="F8" s="470"/>
      <c r="G8" s="470"/>
      <c r="H8" s="470"/>
      <c r="I8" s="470"/>
      <c r="J8" s="470"/>
      <c r="K8" s="471"/>
    </row>
    <row r="9" spans="1:11" ht="81.75" customHeight="1">
      <c r="A9" s="468" t="s">
        <v>71</v>
      </c>
      <c r="B9" s="468"/>
      <c r="C9" s="468"/>
      <c r="D9" s="468"/>
      <c r="E9" s="469" t="s">
        <v>117</v>
      </c>
      <c r="F9" s="470"/>
      <c r="G9" s="470"/>
      <c r="H9" s="470"/>
      <c r="I9" s="470"/>
      <c r="J9" s="470"/>
      <c r="K9" s="471"/>
    </row>
    <row r="12" spans="1:11" ht="20.25" customHeight="1">
      <c r="A12" s="104" t="s">
        <v>88</v>
      </c>
      <c r="B12" s="472" t="e">
        <f>yaziyle(E7)</f>
        <v>#NAME?</v>
      </c>
      <c r="C12" s="472"/>
      <c r="D12" s="472"/>
      <c r="E12" s="472"/>
      <c r="F12" s="472"/>
      <c r="G12" s="472"/>
      <c r="H12" s="472"/>
      <c r="I12" s="104"/>
      <c r="J12" s="104"/>
      <c r="K12" s="104"/>
    </row>
    <row r="13" spans="1:5" ht="24" customHeight="1">
      <c r="A13" s="473" t="s">
        <v>100</v>
      </c>
      <c r="B13" s="473"/>
      <c r="C13" s="473"/>
      <c r="D13" s="473"/>
      <c r="E13" t="s">
        <v>72</v>
      </c>
    </row>
    <row r="16" spans="8:11" ht="12.75">
      <c r="H16" s="467" t="s">
        <v>127</v>
      </c>
      <c r="I16" s="466"/>
      <c r="J16" s="466"/>
      <c r="K16" s="466"/>
    </row>
    <row r="17" spans="8:11" ht="12.75">
      <c r="H17" s="466" t="s">
        <v>73</v>
      </c>
      <c r="I17" s="466"/>
      <c r="J17" s="466"/>
      <c r="K17" s="466"/>
    </row>
    <row r="18" spans="8:11" ht="12.75">
      <c r="H18" s="466" t="s">
        <v>94</v>
      </c>
      <c r="I18" s="466"/>
      <c r="J18" s="466"/>
      <c r="K18" s="466"/>
    </row>
    <row r="19" spans="8:11" ht="12.75">
      <c r="H19" s="466" t="s">
        <v>95</v>
      </c>
      <c r="I19" s="466"/>
      <c r="J19" s="466"/>
      <c r="K19" s="466"/>
    </row>
    <row r="20" spans="8:11" ht="12.75">
      <c r="H20" s="466"/>
      <c r="I20" s="466"/>
      <c r="J20" s="466"/>
      <c r="K20" s="466"/>
    </row>
  </sheetData>
  <sheetProtection/>
  <mergeCells count="19">
    <mergeCell ref="E9:K9"/>
    <mergeCell ref="A1:E1"/>
    <mergeCell ref="A2:E2"/>
    <mergeCell ref="A3:E3"/>
    <mergeCell ref="A4:E4"/>
    <mergeCell ref="A5:E5"/>
    <mergeCell ref="E6:I6"/>
    <mergeCell ref="A7:D7"/>
    <mergeCell ref="E7:F7"/>
    <mergeCell ref="H19:K19"/>
    <mergeCell ref="H20:K20"/>
    <mergeCell ref="H16:K16"/>
    <mergeCell ref="H17:K17"/>
    <mergeCell ref="A8:D8"/>
    <mergeCell ref="E8:K8"/>
    <mergeCell ref="B12:H12"/>
    <mergeCell ref="H18:K18"/>
    <mergeCell ref="A13:D13"/>
    <mergeCell ref="A9:D9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A1:K22"/>
  <sheetViews>
    <sheetView zoomScalePageLayoutView="0" workbookViewId="0" topLeftCell="A7">
      <selection activeCell="N25" sqref="N25"/>
    </sheetView>
  </sheetViews>
  <sheetFormatPr defaultColWidth="9.140625" defaultRowHeight="12.75"/>
  <cols>
    <col min="4" max="4" width="6.140625" style="0" customWidth="1"/>
    <col min="6" max="6" width="20.28125" style="0" customWidth="1"/>
  </cols>
  <sheetData>
    <row r="1" spans="1:11" ht="15.75">
      <c r="A1" s="496" t="s">
        <v>62</v>
      </c>
      <c r="B1" s="497"/>
      <c r="C1" s="497"/>
      <c r="D1" s="497"/>
      <c r="E1" s="497"/>
      <c r="F1" s="92"/>
      <c r="G1" s="92"/>
      <c r="H1" s="92"/>
      <c r="I1" s="92"/>
      <c r="J1" s="92"/>
      <c r="K1" s="93"/>
    </row>
    <row r="2" spans="1:11" ht="20.25">
      <c r="A2" s="498" t="s">
        <v>63</v>
      </c>
      <c r="B2" s="499"/>
      <c r="C2" s="499"/>
      <c r="D2" s="499"/>
      <c r="E2" s="499"/>
      <c r="F2" s="500" t="s">
        <v>74</v>
      </c>
      <c r="G2" s="500"/>
      <c r="H2" s="500"/>
      <c r="I2" s="500"/>
      <c r="J2" s="500"/>
      <c r="K2" s="96"/>
    </row>
    <row r="3" spans="1:11" ht="15.75">
      <c r="A3" s="498" t="s">
        <v>65</v>
      </c>
      <c r="B3" s="499"/>
      <c r="C3" s="499"/>
      <c r="D3" s="499"/>
      <c r="E3" s="499"/>
      <c r="F3" s="97"/>
      <c r="G3" s="97"/>
      <c r="H3" s="97"/>
      <c r="I3" s="97"/>
      <c r="J3" s="97"/>
      <c r="K3" s="96"/>
    </row>
    <row r="4" spans="1:11" ht="15.75">
      <c r="A4" s="94"/>
      <c r="B4" s="95"/>
      <c r="C4" s="95"/>
      <c r="D4" s="95"/>
      <c r="E4" s="95"/>
      <c r="F4" s="97"/>
      <c r="G4" s="97"/>
      <c r="H4" s="97"/>
      <c r="I4" s="97"/>
      <c r="J4" s="97"/>
      <c r="K4" s="96"/>
    </row>
    <row r="5" spans="1:11" ht="14.25">
      <c r="A5" s="501" t="s">
        <v>75</v>
      </c>
      <c r="B5" s="502"/>
      <c r="C5" s="502"/>
      <c r="D5" s="495" t="s">
        <v>76</v>
      </c>
      <c r="E5" s="495"/>
      <c r="F5" s="495"/>
      <c r="G5" s="495"/>
      <c r="H5" s="97"/>
      <c r="I5" s="97"/>
      <c r="J5" s="97"/>
      <c r="K5" s="96"/>
    </row>
    <row r="6" spans="1:11" ht="12.75">
      <c r="A6" s="503" t="s">
        <v>77</v>
      </c>
      <c r="B6" s="495"/>
      <c r="C6" s="495"/>
      <c r="D6" s="495" t="s">
        <v>78</v>
      </c>
      <c r="E6" s="495"/>
      <c r="F6" s="495"/>
      <c r="G6" s="495"/>
      <c r="H6" s="97"/>
      <c r="I6" s="97"/>
      <c r="J6" s="97"/>
      <c r="K6" s="96"/>
    </row>
    <row r="7" spans="1:11" ht="23.25">
      <c r="A7" s="98"/>
      <c r="B7" s="97"/>
      <c r="C7" s="97"/>
      <c r="D7" s="97"/>
      <c r="E7" s="99"/>
      <c r="F7" s="99"/>
      <c r="G7" s="99"/>
      <c r="H7" s="99"/>
      <c r="I7" s="99"/>
      <c r="J7" s="97"/>
      <c r="K7" s="96"/>
    </row>
    <row r="8" spans="1:11" ht="15">
      <c r="A8" s="493" t="s">
        <v>79</v>
      </c>
      <c r="B8" s="493"/>
      <c r="C8" s="493"/>
      <c r="D8" s="493"/>
      <c r="E8" s="491" t="s">
        <v>80</v>
      </c>
      <c r="F8" s="491"/>
      <c r="G8" s="493" t="s">
        <v>81</v>
      </c>
      <c r="H8" s="493"/>
      <c r="I8" s="493"/>
      <c r="J8" s="493" t="s">
        <v>82</v>
      </c>
      <c r="K8" s="492"/>
    </row>
    <row r="9" spans="1:11" ht="33.75" customHeight="1">
      <c r="A9" s="493" t="s">
        <v>4</v>
      </c>
      <c r="B9" s="493"/>
      <c r="C9" s="493" t="s">
        <v>83</v>
      </c>
      <c r="D9" s="493"/>
      <c r="E9" s="491"/>
      <c r="F9" s="491"/>
      <c r="G9" s="493"/>
      <c r="H9" s="493"/>
      <c r="I9" s="493"/>
      <c r="J9" s="493"/>
      <c r="K9" s="492"/>
    </row>
    <row r="10" spans="1:11" ht="27.75" customHeight="1">
      <c r="A10" s="494" t="s">
        <v>127</v>
      </c>
      <c r="B10" s="488"/>
      <c r="C10" s="468"/>
      <c r="D10" s="468"/>
      <c r="E10" s="468" t="s">
        <v>116</v>
      </c>
      <c r="F10" s="468"/>
      <c r="G10" s="468"/>
      <c r="H10" s="468"/>
      <c r="I10" s="468"/>
      <c r="J10" s="491">
        <f>TEDAŞ!U15</f>
        <v>318.7231932</v>
      </c>
      <c r="K10" s="492"/>
    </row>
    <row r="11" spans="1:11" ht="26.25" customHeight="1">
      <c r="A11" s="488"/>
      <c r="B11" s="488"/>
      <c r="C11" s="468"/>
      <c r="D11" s="468"/>
      <c r="E11" s="468" t="s">
        <v>84</v>
      </c>
      <c r="F11" s="468"/>
      <c r="G11" s="468"/>
      <c r="H11" s="468"/>
      <c r="I11" s="468"/>
      <c r="J11" s="493"/>
      <c r="K11" s="492"/>
    </row>
    <row r="12" spans="1:11" ht="29.25" customHeight="1">
      <c r="A12" s="488"/>
      <c r="B12" s="488"/>
      <c r="C12" s="468"/>
      <c r="D12" s="468"/>
      <c r="E12" s="489" t="s">
        <v>85</v>
      </c>
      <c r="F12" s="490"/>
      <c r="G12" s="468"/>
      <c r="H12" s="468"/>
      <c r="I12" s="468"/>
      <c r="J12" s="482">
        <f>SUM(J10:K11)</f>
        <v>318.7231932</v>
      </c>
      <c r="K12" s="483"/>
    </row>
    <row r="13" spans="1:11" ht="12.75">
      <c r="A13" s="98"/>
      <c r="B13" s="97"/>
      <c r="C13" s="97"/>
      <c r="D13" s="97"/>
      <c r="E13" s="97"/>
      <c r="F13" s="97"/>
      <c r="G13" s="97"/>
      <c r="H13" s="97"/>
      <c r="I13" s="97"/>
      <c r="J13" s="97"/>
      <c r="K13" s="96"/>
    </row>
    <row r="14" spans="1:11" ht="12.75">
      <c r="A14" s="98"/>
      <c r="B14" s="97"/>
      <c r="C14" s="97"/>
      <c r="D14" s="97"/>
      <c r="E14" s="97"/>
      <c r="F14" s="97"/>
      <c r="G14" s="97"/>
      <c r="H14" s="97"/>
      <c r="I14" s="97"/>
      <c r="J14" s="97"/>
      <c r="K14" s="96"/>
    </row>
    <row r="15" spans="1:11" ht="12.75">
      <c r="A15" s="98"/>
      <c r="B15" s="97" t="s">
        <v>86</v>
      </c>
      <c r="C15" s="97" t="s">
        <v>126</v>
      </c>
      <c r="D15" s="97"/>
      <c r="E15" s="97"/>
      <c r="F15" s="97"/>
      <c r="G15" s="97"/>
      <c r="H15" s="97"/>
      <c r="I15" s="97"/>
      <c r="J15" s="97"/>
      <c r="K15" s="96"/>
    </row>
    <row r="16" spans="1:11" ht="15.75">
      <c r="A16" s="98"/>
      <c r="B16" s="484" t="e">
        <f>yaziyle(J10)</f>
        <v>#NAME?</v>
      </c>
      <c r="C16" s="485"/>
      <c r="D16" s="485"/>
      <c r="E16" s="485"/>
      <c r="F16" s="485"/>
      <c r="G16" s="485"/>
      <c r="H16" s="485"/>
      <c r="I16" s="486"/>
      <c r="J16" s="97"/>
      <c r="K16" s="96"/>
    </row>
    <row r="17" spans="1:11" ht="12.75">
      <c r="A17" s="98"/>
      <c r="B17" s="97"/>
      <c r="C17" s="97" t="s">
        <v>87</v>
      </c>
      <c r="D17" s="97"/>
      <c r="E17" s="97"/>
      <c r="F17" s="97"/>
      <c r="G17" s="97"/>
      <c r="H17" s="97"/>
      <c r="I17" s="97"/>
      <c r="J17" s="97"/>
      <c r="K17" s="96"/>
    </row>
    <row r="18" spans="1:11" ht="12.75">
      <c r="A18" s="98"/>
      <c r="B18" s="97"/>
      <c r="C18" s="97"/>
      <c r="D18" s="97"/>
      <c r="E18" s="97"/>
      <c r="F18" s="97"/>
      <c r="G18" s="97"/>
      <c r="H18" s="97"/>
      <c r="I18" s="97"/>
      <c r="J18" s="97"/>
      <c r="K18" s="96"/>
    </row>
    <row r="19" spans="1:11" ht="12.75">
      <c r="A19" s="98"/>
      <c r="B19" s="97"/>
      <c r="C19" s="97"/>
      <c r="D19" s="97"/>
      <c r="E19" s="97"/>
      <c r="F19" s="97"/>
      <c r="G19" s="97"/>
      <c r="H19" s="487" t="s">
        <v>127</v>
      </c>
      <c r="I19" s="478"/>
      <c r="J19" s="478"/>
      <c r="K19" s="479"/>
    </row>
    <row r="20" spans="1:11" ht="12.75">
      <c r="A20" s="98"/>
      <c r="B20" s="97"/>
      <c r="C20" s="97"/>
      <c r="D20" s="97"/>
      <c r="E20" s="97"/>
      <c r="F20" s="97"/>
      <c r="G20" s="97"/>
      <c r="H20" s="478" t="s">
        <v>73</v>
      </c>
      <c r="I20" s="478"/>
      <c r="J20" s="478"/>
      <c r="K20" s="479"/>
    </row>
    <row r="21" spans="1:11" ht="12.75">
      <c r="A21" s="98"/>
      <c r="B21" s="97"/>
      <c r="C21" s="97"/>
      <c r="D21" s="97"/>
      <c r="E21" s="97"/>
      <c r="F21" s="97"/>
      <c r="G21" s="97"/>
      <c r="H21" s="478" t="s">
        <v>94</v>
      </c>
      <c r="I21" s="478"/>
      <c r="J21" s="478"/>
      <c r="K21" s="479"/>
    </row>
    <row r="22" spans="1:11" ht="13.5" thickBot="1">
      <c r="A22" s="100"/>
      <c r="B22" s="101"/>
      <c r="C22" s="101"/>
      <c r="D22" s="101"/>
      <c r="E22" s="101"/>
      <c r="F22" s="101"/>
      <c r="G22" s="101"/>
      <c r="H22" s="480" t="s">
        <v>95</v>
      </c>
      <c r="I22" s="480"/>
      <c r="J22" s="480"/>
      <c r="K22" s="481"/>
    </row>
  </sheetData>
  <sheetProtection/>
  <mergeCells count="34">
    <mergeCell ref="A1:E1"/>
    <mergeCell ref="A2:E2"/>
    <mergeCell ref="F2:J2"/>
    <mergeCell ref="A3:E3"/>
    <mergeCell ref="A5:C5"/>
    <mergeCell ref="D5:G5"/>
    <mergeCell ref="D6:G6"/>
    <mergeCell ref="A8:D8"/>
    <mergeCell ref="E8:F9"/>
    <mergeCell ref="G8:I9"/>
    <mergeCell ref="J8:K9"/>
    <mergeCell ref="A9:B9"/>
    <mergeCell ref="C9:D9"/>
    <mergeCell ref="A6:C6"/>
    <mergeCell ref="J10:K10"/>
    <mergeCell ref="A11:B11"/>
    <mergeCell ref="C11:D11"/>
    <mergeCell ref="E11:F11"/>
    <mergeCell ref="G11:I11"/>
    <mergeCell ref="J11:K11"/>
    <mergeCell ref="A10:B10"/>
    <mergeCell ref="C10:D10"/>
    <mergeCell ref="E10:F10"/>
    <mergeCell ref="G10:I10"/>
    <mergeCell ref="H21:K21"/>
    <mergeCell ref="H22:K22"/>
    <mergeCell ref="J12:K12"/>
    <mergeCell ref="B16:I16"/>
    <mergeCell ref="H19:K19"/>
    <mergeCell ref="H20:K20"/>
    <mergeCell ref="A12:B12"/>
    <mergeCell ref="C12:D12"/>
    <mergeCell ref="E12:F12"/>
    <mergeCell ref="G12:I1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BİLGİSAYAR BÖLÜMÜ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Seraklis</dc:creator>
  <cp:keywords/>
  <dc:description/>
  <cp:lastModifiedBy>aidata</cp:lastModifiedBy>
  <cp:lastPrinted>2016-11-30T06:31:41Z</cp:lastPrinted>
  <dcterms:created xsi:type="dcterms:W3CDTF">2004-01-11T07:10:25Z</dcterms:created>
  <dcterms:modified xsi:type="dcterms:W3CDTF">2016-12-08T07:09:52Z</dcterms:modified>
  <cp:category/>
  <cp:version/>
  <cp:contentType/>
  <cp:contentStatus/>
</cp:coreProperties>
</file>